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3"/>
  </bookViews>
  <sheets>
    <sheet name="ETAP 1" sheetId="1" r:id="rId1"/>
    <sheet name="ETAP 2" sheetId="2" r:id="rId2"/>
    <sheet name="ETAP 3" sheetId="3" r:id="rId3"/>
    <sheet name="RAZEM" sheetId="4" r:id="rId4"/>
  </sheets>
  <definedNames>
    <definedName name="_xlnm._FilterDatabase" localSheetId="0" hidden="1">'ETAP 1'!$A$4:$O$41</definedName>
    <definedName name="_xlnm._FilterDatabase" localSheetId="1" hidden="1">'ETAP 2'!$A$4:$R$4</definedName>
    <definedName name="_xlnm.Print_Area" localSheetId="1">'ETAP 2'!$A$1:$N$61</definedName>
    <definedName name="_xlnm.Print_Area" localSheetId="3">'RAZEM'!$A$1:$J$66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<sst xmlns="http://schemas.openxmlformats.org/spreadsheetml/2006/main" count="1335" uniqueCount="308">
  <si>
    <t>Dystans 10 km,start/meta Stadion Miejski</t>
  </si>
  <si>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</si>
  <si>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</si>
  <si>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</si>
  <si>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</si>
  <si>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</si>
  <si>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</si>
  <si>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</si>
  <si>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</si>
  <si>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</si>
  <si>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</si>
  <si>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</si>
  <si>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</si>
  <si>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</si>
  <si>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</si>
  <si>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</si>
  <si>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</si>
  <si>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</si>
  <si>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</si>
  <si>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</si>
  <si>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</si>
  <si>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</si>
  <si>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</si>
  <si>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</si>
  <si>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</si>
  <si>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</si>
  <si>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</si>
  <si>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</si>
  <si>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</si>
  <si>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</si>
  <si>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</si>
  <si>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</si>
  <si>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</si>
  <si>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</si>
  <si>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</si>
  <si>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</si>
  <si>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</si>
  <si>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</si>
  <si>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Pacan</t>
  </si>
  <si>
    <t>K</t>
  </si>
  <si>
    <t>K30</t>
  </si>
  <si>
    <t>Jacek</t>
  </si>
  <si>
    <t>Bosy</t>
  </si>
  <si>
    <t>Piotr</t>
  </si>
  <si>
    <t>Koj</t>
  </si>
  <si>
    <t>K40</t>
  </si>
  <si>
    <t>Janina</t>
  </si>
  <si>
    <t>Musiał</t>
  </si>
  <si>
    <t>Czesław</t>
  </si>
  <si>
    <t>Bysiec</t>
  </si>
  <si>
    <t>M60</t>
  </si>
  <si>
    <t>STATYSTYKA :</t>
  </si>
  <si>
    <t>w tym :</t>
  </si>
  <si>
    <t>Kapela</t>
  </si>
  <si>
    <t>Fast Foot Opole</t>
  </si>
  <si>
    <t>M-ce</t>
  </si>
  <si>
    <t>Sebastian</t>
  </si>
  <si>
    <t>Dmowski</t>
  </si>
  <si>
    <t>OSP Gwoździany</t>
  </si>
  <si>
    <t>Błachów</t>
  </si>
  <si>
    <t>Aneta</t>
  </si>
  <si>
    <t>Patrzykowski</t>
  </si>
  <si>
    <t>Joachim</t>
  </si>
  <si>
    <t>Kurtz</t>
  </si>
  <si>
    <t>Kołodziejczyk</t>
  </si>
  <si>
    <t>Koziol</t>
  </si>
  <si>
    <t>Stare Budkowice</t>
  </si>
  <si>
    <t>Robert</t>
  </si>
  <si>
    <t>Artur</t>
  </si>
  <si>
    <t>Grzegorz</t>
  </si>
  <si>
    <t>VI ZIMNAR , ETAP I</t>
  </si>
  <si>
    <t>Dobrodzień ; 12.01.2014 ; godz.11.00</t>
  </si>
  <si>
    <t>e) temperatura : + 3 stopnie, słaby deszcz,silny zachodni wiatr z porywami do 70 km/godz. Trasa "czarna"</t>
  </si>
  <si>
    <t>Tomków</t>
  </si>
  <si>
    <t>Niemodlin</t>
  </si>
  <si>
    <t>Niezrzeszony</t>
  </si>
  <si>
    <t>Krzysztof</t>
  </si>
  <si>
    <t>Kołodziej</t>
  </si>
  <si>
    <t>Feniks Elektrownia Opole/Bieg Opolski</t>
  </si>
  <si>
    <t>M70</t>
  </si>
  <si>
    <t>Bednorz</t>
  </si>
  <si>
    <t>Świerkle</t>
  </si>
  <si>
    <t>WKB Meta Lubliniec</t>
  </si>
  <si>
    <t>Gwoździany</t>
  </si>
  <si>
    <t>Miłosz</t>
  </si>
  <si>
    <t>Brzeszcz</t>
  </si>
  <si>
    <t>Jemielnica</t>
  </si>
  <si>
    <t>Walkowiak</t>
  </si>
  <si>
    <t>Zawadzkie</t>
  </si>
  <si>
    <t>Filip Zawadzkie</t>
  </si>
  <si>
    <t>Parafia Stare Budkowice</t>
  </si>
  <si>
    <t>Ogorzelec</t>
  </si>
  <si>
    <t>Reska</t>
  </si>
  <si>
    <t>Ciasna</t>
  </si>
  <si>
    <t>Run of Spirit</t>
  </si>
  <si>
    <t>FBFE Krynica</t>
  </si>
  <si>
    <t>Paweł</t>
  </si>
  <si>
    <t>Witczak</t>
  </si>
  <si>
    <t>Czok</t>
  </si>
  <si>
    <t>Tartak Nasycalni w Pludrach</t>
  </si>
  <si>
    <t>Wodarczyk</t>
  </si>
  <si>
    <t>Poczołków</t>
  </si>
  <si>
    <t xml:space="preserve">Roman </t>
  </si>
  <si>
    <t>Paliga</t>
  </si>
  <si>
    <t>Bzinica Nowa</t>
  </si>
  <si>
    <t>Bieg Ku Wolności</t>
  </si>
  <si>
    <t>Damian</t>
  </si>
  <si>
    <t>Wegehaupt</t>
  </si>
  <si>
    <t>Łukasz</t>
  </si>
  <si>
    <t>Mika</t>
  </si>
  <si>
    <t>Wiesław</t>
  </si>
  <si>
    <t>Gabrielski</t>
  </si>
  <si>
    <t>K60</t>
  </si>
  <si>
    <t xml:space="preserve">Sieraków Śląski </t>
  </si>
  <si>
    <t>Martin</t>
  </si>
  <si>
    <t>Czyrnia</t>
  </si>
  <si>
    <t>Brol</t>
  </si>
  <si>
    <t>Lisowice</t>
  </si>
  <si>
    <t>Sikora</t>
  </si>
  <si>
    <t>Pawonków</t>
  </si>
  <si>
    <t>Grzywna</t>
  </si>
  <si>
    <t>Wojciechów</t>
  </si>
  <si>
    <t>LZS Wojciechów</t>
  </si>
  <si>
    <t>NW</t>
  </si>
  <si>
    <t>Dmowska</t>
  </si>
  <si>
    <t>Renata</t>
  </si>
  <si>
    <t>Miosga</t>
  </si>
  <si>
    <t>Alfred</t>
  </si>
  <si>
    <t>Kaczmarek</t>
  </si>
  <si>
    <r>
      <t xml:space="preserve">a) startujących 39  (36 BIEG  +  </t>
    </r>
    <r>
      <rPr>
        <i/>
        <sz val="9"/>
        <color indexed="30"/>
        <rFont val="Verdana"/>
        <family val="2"/>
      </rPr>
      <t>3 NW</t>
    </r>
    <r>
      <rPr>
        <i/>
        <sz val="9"/>
        <rFont val="Verdana"/>
        <family val="2"/>
      </rPr>
      <t>)</t>
    </r>
  </si>
  <si>
    <r>
      <t xml:space="preserve">b) Kobiet : 3 (1 Bieg + </t>
    </r>
    <r>
      <rPr>
        <b/>
        <i/>
        <sz val="9"/>
        <color indexed="30"/>
        <rFont val="Verdana"/>
        <family val="2"/>
      </rPr>
      <t>2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</si>
  <si>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40,36 lat ( 39,50 Bieg i </t>
    </r>
    <r>
      <rPr>
        <i/>
        <sz val="9"/>
        <color indexed="30"/>
        <rFont val="Verdana"/>
        <family val="2"/>
      </rPr>
      <t>50,67 NW</t>
    </r>
    <r>
      <rPr>
        <i/>
        <sz val="9"/>
        <rFont val="Verdana"/>
        <family val="2"/>
      </rPr>
      <t>)</t>
    </r>
  </si>
  <si>
    <r>
      <t xml:space="preserve">d) średnia na 1 km BIEG :  Ogółem 4 minuty 44 sekundy , </t>
    </r>
    <r>
      <rPr>
        <i/>
        <sz val="9"/>
        <color indexed="10"/>
        <rFont val="Verdana"/>
        <family val="2"/>
      </rPr>
      <t>w tym Kobiety 5 minut 35 sekund.</t>
    </r>
  </si>
  <si>
    <r>
      <t xml:space="preserve">d) średnia na 1 km NW :  Ogółem 7 minut 48 sekund , </t>
    </r>
    <r>
      <rPr>
        <i/>
        <sz val="9"/>
        <color indexed="10"/>
        <rFont val="Verdana"/>
        <family val="2"/>
      </rPr>
      <t>w tym Kobiety 7 minut 19 sekund.</t>
    </r>
  </si>
  <si>
    <t>VI ZIMNAR , ETAP II</t>
  </si>
  <si>
    <t>Dobrodzień ; 19.01.2014 ; godz.11.00</t>
  </si>
  <si>
    <t xml:space="preserve">Henryk </t>
  </si>
  <si>
    <t>Kocyba</t>
  </si>
  <si>
    <t>Jagielski</t>
  </si>
  <si>
    <t>Kłobuck</t>
  </si>
  <si>
    <t>NGB Kłobuck</t>
  </si>
  <si>
    <t>Greczichen</t>
  </si>
  <si>
    <t>Tarnowskie Góry</t>
  </si>
  <si>
    <t>Meble Dobrodzień</t>
  </si>
  <si>
    <t>Kobierski</t>
  </si>
  <si>
    <t>Haberla</t>
  </si>
  <si>
    <t>Start Dobrodzień</t>
  </si>
  <si>
    <t>Anna</t>
  </si>
  <si>
    <t>Galiczak</t>
  </si>
  <si>
    <t>Przystajń</t>
  </si>
  <si>
    <t>Magdalena</t>
  </si>
  <si>
    <t>Jagielska</t>
  </si>
  <si>
    <t>Barbara</t>
  </si>
  <si>
    <t>Budna</t>
  </si>
  <si>
    <t>Andrzej</t>
  </si>
  <si>
    <t>Budby</t>
  </si>
  <si>
    <t>Wojciech</t>
  </si>
  <si>
    <t>Szafarczyk</t>
  </si>
  <si>
    <t>M10</t>
  </si>
  <si>
    <t>Janusz</t>
  </si>
  <si>
    <t>Lidia</t>
  </si>
  <si>
    <t>K50</t>
  </si>
  <si>
    <r>
      <t>a) startujących 43  (39 BIEG  +  4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</si>
  <si>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>b) Kobiet : 7 (4 Bieg + 3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</si>
  <si>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40,19 lat ( 39,08 Bieg i </t>
    </r>
    <r>
      <rPr>
        <i/>
        <sz val="9"/>
        <color indexed="30"/>
        <rFont val="Verdana"/>
        <family val="2"/>
      </rPr>
      <t>51,00 NW</t>
    </r>
    <r>
      <rPr>
        <i/>
        <sz val="9"/>
        <rFont val="Verdana"/>
        <family val="2"/>
      </rPr>
      <t>)</t>
    </r>
  </si>
  <si>
    <r>
      <t xml:space="preserve">d) średnia na 1 km BIEG :  Ogółem 4 minuty 47 sekundy , </t>
    </r>
    <r>
      <rPr>
        <i/>
        <sz val="9"/>
        <color indexed="10"/>
        <rFont val="Verdana"/>
        <family val="2"/>
      </rPr>
      <t>w tym Kobiety 5 minut 35 sekund.</t>
    </r>
  </si>
  <si>
    <t>e) temperatura : + 4 stopnie, wschodni wiatr z podmuchami do 36 km/godz. Trasa "czarna"</t>
  </si>
  <si>
    <r>
      <t xml:space="preserve">d) średnia na 1 km NW :  Ogółem 7 minut 53 sekund , </t>
    </r>
    <r>
      <rPr>
        <i/>
        <sz val="9"/>
        <color indexed="10"/>
        <rFont val="Verdana"/>
        <family val="2"/>
      </rPr>
      <t>w tym Kobiety 7 minut 32 sekund.</t>
    </r>
  </si>
  <si>
    <t>f) debiutanci w biegu - 13 osób</t>
  </si>
  <si>
    <t>VI ZIMNAR 2014; DOBRODZIEŃ ; 12.01 - 09.02.2014</t>
  </si>
  <si>
    <t>SUMA Etap I-IV</t>
  </si>
  <si>
    <t>dystans</t>
  </si>
  <si>
    <t>42,195 km</t>
  </si>
  <si>
    <t xml:space="preserve">                               ETAP I</t>
  </si>
  <si>
    <t>12.01.2014</t>
  </si>
  <si>
    <t xml:space="preserve">                               ETAP II</t>
  </si>
  <si>
    <t>19.01.2014</t>
  </si>
  <si>
    <t>NR</t>
  </si>
  <si>
    <t xml:space="preserve">przewaga nad sąsiadem </t>
  </si>
  <si>
    <t>Strata do leadera</t>
  </si>
  <si>
    <t>średnia na 1 km</t>
  </si>
  <si>
    <t>I</t>
  </si>
  <si>
    <t>II</t>
  </si>
  <si>
    <t>III</t>
  </si>
  <si>
    <t>IV</t>
  </si>
  <si>
    <t>E</t>
  </si>
  <si>
    <t>Rodzaj Biegu</t>
  </si>
  <si>
    <t>Klub</t>
  </si>
  <si>
    <t>czas etapu</t>
  </si>
  <si>
    <t>10km</t>
  </si>
  <si>
    <t>Pachuta Krzysztof</t>
  </si>
  <si>
    <t>Zieliński Marcin</t>
  </si>
  <si>
    <t>Brzeszcz Miłosz</t>
  </si>
  <si>
    <t>Kapela Marek</t>
  </si>
  <si>
    <t>Bednorz Marek</t>
  </si>
  <si>
    <t>Grzywna Grzegorz</t>
  </si>
  <si>
    <t>Dmowski Marek</t>
  </si>
  <si>
    <t>Grabiński Marcin</t>
  </si>
  <si>
    <t>Walkowiak Artur</t>
  </si>
  <si>
    <t>Mika Łukasz</t>
  </si>
  <si>
    <t>Czyrnia Martin</t>
  </si>
  <si>
    <t>Bosy Jacek</t>
  </si>
  <si>
    <t>Petryk Adam</t>
  </si>
  <si>
    <t xml:space="preserve">Paliga Roman </t>
  </si>
  <si>
    <t>BzinicaNowa</t>
  </si>
  <si>
    <t>Tomków Robert</t>
  </si>
  <si>
    <t>Reska Piotr</t>
  </si>
  <si>
    <t>Kordziński Kazimierz</t>
  </si>
  <si>
    <t>Czok Krzysztof</t>
  </si>
  <si>
    <t>Wodarczyk Marcin</t>
  </si>
  <si>
    <t>Ogorzelec Mariusz</t>
  </si>
  <si>
    <t>Witczak Paweł</t>
  </si>
  <si>
    <t>Pacan Krzysztof</t>
  </si>
  <si>
    <t>Koj Piotr</t>
  </si>
  <si>
    <t>Koprek Edmund</t>
  </si>
  <si>
    <t>Kurtz Joachim</t>
  </si>
  <si>
    <t>Musiał Janina</t>
  </si>
  <si>
    <t>Bysiec Czesław</t>
  </si>
  <si>
    <t xml:space="preserve">Kocyba Henryk </t>
  </si>
  <si>
    <t>Koziol Sebastian</t>
  </si>
  <si>
    <t>Wegehaupt Damian</t>
  </si>
  <si>
    <t>Kołodziejczyk Tomasz</t>
  </si>
  <si>
    <t>Patrzykowski Piotr</t>
  </si>
  <si>
    <t>Brol Krzysztof</t>
  </si>
  <si>
    <t>Jagielski Damian</t>
  </si>
  <si>
    <t>Sikora Grzegorz</t>
  </si>
  <si>
    <t>Greczichen Mariusz</t>
  </si>
  <si>
    <t>Grabiński Tomasz</t>
  </si>
  <si>
    <t>Kobierski Mariusz</t>
  </si>
  <si>
    <t>Kołodziejczyk Damian</t>
  </si>
  <si>
    <t>Haberla Piotr</t>
  </si>
  <si>
    <t>Kołodziej Krzysztof</t>
  </si>
  <si>
    <t>Galiczak Anna</t>
  </si>
  <si>
    <t>Gabrielski Wiesław</t>
  </si>
  <si>
    <t>Jagielska Magdalena</t>
  </si>
  <si>
    <t>Budna Barbara</t>
  </si>
  <si>
    <t>Budny Andrzej</t>
  </si>
  <si>
    <t>Szafarczyk Wojciech</t>
  </si>
  <si>
    <t>Szafarczyk Janusz</t>
  </si>
  <si>
    <t>Dmowska Aneta</t>
  </si>
  <si>
    <t>Miosga Renata</t>
  </si>
  <si>
    <t>Kaczmarek Alfred</t>
  </si>
  <si>
    <t>Koj Lidia</t>
  </si>
  <si>
    <t>VI</t>
  </si>
  <si>
    <t>2014-Osobostarty ogółem</t>
  </si>
  <si>
    <t>FORMUŁA 3 X 10km + 12,195km</t>
  </si>
  <si>
    <t>w tym :        Kobiety (7)</t>
  </si>
  <si>
    <t>Nordic Walking (4)</t>
  </si>
  <si>
    <t>Przebiegniete km</t>
  </si>
  <si>
    <t xml:space="preserve">średnia etapu BIEG na 1km </t>
  </si>
  <si>
    <t xml:space="preserve">średnia etapu NW na 1km </t>
  </si>
  <si>
    <t>Debiutanci w maratonie</t>
  </si>
  <si>
    <t>Nieukończyli etapu</t>
  </si>
  <si>
    <t>w tym             Narciarze</t>
  </si>
  <si>
    <t>V</t>
  </si>
  <si>
    <t>2013-Osobostarty ogółem</t>
  </si>
  <si>
    <t>Razem 44 osób startowało przynajmniej 1 raz</t>
  </si>
  <si>
    <t>w tym :        Kobiety (6)</t>
  </si>
  <si>
    <t>Nordic Walking (0)</t>
  </si>
  <si>
    <t xml:space="preserve">średnia etapu na 1km </t>
  </si>
  <si>
    <t>2012-Osobostarty ogółem</t>
  </si>
  <si>
    <t>Razem 43 osób startowało przynajmniej 1 raz</t>
  </si>
  <si>
    <t>FORMUŁA 6 X 6km + 6,195km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</si>
  <si>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</si>
  <si>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</si>
  <si>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</si>
  <si>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</si>
  <si>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</si>
  <si>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</si>
  <si>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</si>
  <si>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</si>
  <si>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</si>
  <si>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</si>
  <si>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</si>
  <si>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</si>
  <si>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</si>
  <si>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</si>
  <si>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</si>
  <si>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</si>
  <si>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</si>
  <si>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</si>
  <si>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</si>
  <si>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</si>
  <si>
    <t>VI ZIMNAR , ETAP III</t>
  </si>
  <si>
    <t>Dobrodzień ; 26.01.2014 ; godz.11.00</t>
  </si>
  <si>
    <t>Kapij</t>
  </si>
  <si>
    <t>Szonów</t>
  </si>
  <si>
    <t>Twardzik</t>
  </si>
  <si>
    <t>Sadów</t>
  </si>
  <si>
    <r>
      <t>a) startujących 36  (32 BIEG  +  4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</si>
  <si>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>b) Kobiet : 5 (2 Bieg + 3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</si>
  <si>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40,89 lat ( 39,63Bieg i </t>
    </r>
    <r>
      <rPr>
        <i/>
        <sz val="9"/>
        <color indexed="30"/>
        <rFont val="Verdana"/>
        <family val="2"/>
      </rPr>
      <t>51,00 NW</t>
    </r>
    <r>
      <rPr>
        <i/>
        <sz val="9"/>
        <rFont val="Verdana"/>
        <family val="2"/>
      </rPr>
      <t>)</t>
    </r>
  </si>
  <si>
    <r>
      <t xml:space="preserve">d) średnia na 1 km BIEG :  Ogółem 4 minuty 38 sekundy , </t>
    </r>
    <r>
      <rPr>
        <i/>
        <sz val="9"/>
        <color indexed="10"/>
        <rFont val="Verdana"/>
        <family val="2"/>
      </rPr>
      <t>w tym Kobiety 5 minut 26 sekund.</t>
    </r>
  </si>
  <si>
    <r>
      <t xml:space="preserve">d) średnia na 1 km NW :  Ogółem 8 minut 01 sekund , </t>
    </r>
    <r>
      <rPr>
        <i/>
        <sz val="9"/>
        <color indexed="10"/>
        <rFont val="Verdana"/>
        <family val="2"/>
      </rPr>
      <t>w tym Kobiety 7 minut 37 sekund.</t>
    </r>
  </si>
  <si>
    <t>e) temperatura : - 10 stopni, słaby północno-wschodni wiatr. Trasa biała, miejscami ślisko.</t>
  </si>
  <si>
    <t>f) debiutanci w biegu - 2 osoby</t>
  </si>
  <si>
    <t xml:space="preserve">                               ETAP III</t>
  </si>
  <si>
    <t>26.01.2014</t>
  </si>
  <si>
    <t xml:space="preserve">                               ETAP IV</t>
  </si>
  <si>
    <t>02.02.2014</t>
  </si>
  <si>
    <t xml:space="preserve">                               ETAP EPILOG</t>
  </si>
  <si>
    <t>09.02.2014</t>
  </si>
  <si>
    <t>Ukończyli Maraton PK</t>
  </si>
  <si>
    <t>10 lub 12,195</t>
  </si>
  <si>
    <t>Kapij Piotr</t>
  </si>
  <si>
    <t>Twardzik Grzegorz</t>
  </si>
  <si>
    <t>Razem 54 osób startowało przynajmniej 1 raz</t>
  </si>
  <si>
    <t>Suma  /km/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</si>
</sst>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112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i/>
      <sz val="6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9"/>
      <color indexed="30"/>
      <name val="Verdana"/>
      <family val="2"/>
    </font>
    <font>
      <b/>
      <sz val="9"/>
      <color indexed="30"/>
      <name val="Arial CE"/>
      <family val="0"/>
    </font>
    <font>
      <sz val="10"/>
      <color indexed="30"/>
      <name val="Arial CE"/>
      <family val="0"/>
    </font>
    <font>
      <sz val="9"/>
      <color indexed="30"/>
      <name val="Verdana"/>
      <family val="2"/>
    </font>
    <font>
      <sz val="9"/>
      <color indexed="30"/>
      <name val="Arial CE"/>
      <family val="0"/>
    </font>
    <font>
      <sz val="10"/>
      <color indexed="30"/>
      <name val="Arial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56"/>
      <name val="Verdana"/>
      <family val="2"/>
    </font>
    <font>
      <b/>
      <sz val="8"/>
      <color indexed="56"/>
      <name val="Verdana"/>
      <family val="2"/>
    </font>
    <font>
      <sz val="8"/>
      <name val="Segoe UI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9"/>
      <color rgb="FFFF0000"/>
      <name val="Verdana"/>
      <family val="2"/>
    </font>
    <font>
      <sz val="9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b/>
      <sz val="9"/>
      <color rgb="FF0070C0"/>
      <name val="Verdana"/>
      <family val="2"/>
    </font>
    <font>
      <b/>
      <sz val="9"/>
      <color rgb="FF0070C0"/>
      <name val="Arial CE"/>
      <family val="0"/>
    </font>
    <font>
      <sz val="10"/>
      <color rgb="FF0070C0"/>
      <name val="Arial CE"/>
      <family val="0"/>
    </font>
    <font>
      <sz val="9"/>
      <color rgb="FF0070C0"/>
      <name val="Verdana"/>
      <family val="2"/>
    </font>
    <font>
      <sz val="9"/>
      <color rgb="FF0070C0"/>
      <name val="Arial CE"/>
      <family val="0"/>
    </font>
    <font>
      <sz val="10"/>
      <color rgb="FF0070C0"/>
      <name val="Arial"/>
      <family val="2"/>
    </font>
    <font>
      <i/>
      <sz val="9"/>
      <color rgb="FF0070C0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theme="3"/>
      <name val="Verdana"/>
      <family val="2"/>
    </font>
    <font>
      <b/>
      <sz val="8"/>
      <color theme="3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8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84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5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90" fillId="0" borderId="13" xfId="0" applyFont="1" applyFill="1" applyBorder="1" applyAlignment="1" quotePrefix="1">
      <alignment horizontal="right" wrapText="1"/>
    </xf>
    <xf numFmtId="0" fontId="90" fillId="0" borderId="14" xfId="0" applyFont="1" applyFill="1" applyBorder="1" applyAlignment="1">
      <alignment horizontal="center" wrapText="1"/>
    </xf>
    <xf numFmtId="0" fontId="90" fillId="0" borderId="14" xfId="0" applyFont="1" applyFill="1" applyBorder="1" applyAlignment="1">
      <alignment wrapText="1"/>
    </xf>
    <xf numFmtId="21" fontId="90" fillId="0" borderId="14" xfId="0" applyNumberFormat="1" applyFont="1" applyFill="1" applyBorder="1" applyAlignment="1">
      <alignment horizontal="center" wrapText="1"/>
    </xf>
    <xf numFmtId="21" fontId="91" fillId="0" borderId="14" xfId="0" applyNumberFormat="1" applyFont="1" applyFill="1" applyBorder="1" applyAlignment="1">
      <alignment/>
    </xf>
    <xf numFmtId="0" fontId="90" fillId="0" borderId="15" xfId="0" applyFont="1" applyFill="1" applyBorder="1" applyAlignment="1">
      <alignment wrapText="1"/>
    </xf>
    <xf numFmtId="0" fontId="92" fillId="0" borderId="0" xfId="0" applyFont="1" applyFill="1" applyAlignment="1">
      <alignment/>
    </xf>
    <xf numFmtId="0" fontId="90" fillId="0" borderId="16" xfId="0" applyFont="1" applyFill="1" applyBorder="1" applyAlignment="1" quotePrefix="1">
      <alignment horizontal="right" wrapText="1"/>
    </xf>
    <xf numFmtId="0" fontId="90" fillId="0" borderId="17" xfId="0" applyFont="1" applyFill="1" applyBorder="1" applyAlignment="1">
      <alignment horizontal="center" wrapText="1"/>
    </xf>
    <xf numFmtId="0" fontId="90" fillId="0" borderId="17" xfId="0" applyFont="1" applyFill="1" applyBorder="1" applyAlignment="1">
      <alignment wrapText="1"/>
    </xf>
    <xf numFmtId="21" fontId="90" fillId="0" borderId="17" xfId="0" applyNumberFormat="1" applyFont="1" applyFill="1" applyBorder="1" applyAlignment="1">
      <alignment horizontal="center" wrapText="1"/>
    </xf>
    <xf numFmtId="21" fontId="91" fillId="0" borderId="17" xfId="0" applyNumberFormat="1" applyFont="1" applyFill="1" applyBorder="1" applyAlignment="1">
      <alignment/>
    </xf>
    <xf numFmtId="0" fontId="90" fillId="0" borderId="18" xfId="0" applyFont="1" applyFill="1" applyBorder="1" applyAlignment="1">
      <alignment wrapText="1"/>
    </xf>
    <xf numFmtId="0" fontId="92" fillId="0" borderId="19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0" fillId="0" borderId="20" xfId="0" applyFont="1" applyFill="1" applyBorder="1" applyAlignment="1" quotePrefix="1">
      <alignment horizontal="right" wrapText="1"/>
    </xf>
    <xf numFmtId="0" fontId="90" fillId="0" borderId="21" xfId="0" applyFont="1" applyFill="1" applyBorder="1" applyAlignment="1">
      <alignment horizontal="center" wrapText="1"/>
    </xf>
    <xf numFmtId="0" fontId="90" fillId="0" borderId="21" xfId="0" applyFont="1" applyFill="1" applyBorder="1" applyAlignment="1">
      <alignment wrapText="1"/>
    </xf>
    <xf numFmtId="0" fontId="90" fillId="0" borderId="22" xfId="0" applyFont="1" applyFill="1" applyBorder="1" applyAlignment="1">
      <alignment wrapText="1"/>
    </xf>
    <xf numFmtId="0" fontId="93" fillId="0" borderId="13" xfId="0" applyFont="1" applyFill="1" applyBorder="1" applyAlignment="1" quotePrefix="1">
      <alignment horizontal="right" wrapText="1"/>
    </xf>
    <xf numFmtId="0" fontId="93" fillId="0" borderId="14" xfId="0" applyFont="1" applyFill="1" applyBorder="1" applyAlignment="1">
      <alignment horizontal="center" wrapText="1"/>
    </xf>
    <xf numFmtId="0" fontId="93" fillId="0" borderId="14" xfId="0" applyFont="1" applyFill="1" applyBorder="1" applyAlignment="1">
      <alignment wrapText="1"/>
    </xf>
    <xf numFmtId="21" fontId="93" fillId="0" borderId="14" xfId="0" applyNumberFormat="1" applyFont="1" applyFill="1" applyBorder="1" applyAlignment="1">
      <alignment horizontal="center" wrapText="1"/>
    </xf>
    <xf numFmtId="21" fontId="94" fillId="0" borderId="14" xfId="0" applyNumberFormat="1" applyFont="1" applyFill="1" applyBorder="1" applyAlignment="1">
      <alignment/>
    </xf>
    <xf numFmtId="0" fontId="93" fillId="0" borderId="15" xfId="0" applyFont="1" applyFill="1" applyBorder="1" applyAlignment="1">
      <alignment wrapText="1"/>
    </xf>
    <xf numFmtId="0" fontId="95" fillId="0" borderId="0" xfId="0" applyFont="1" applyFill="1" applyAlignment="1">
      <alignment horizontal="left"/>
    </xf>
    <xf numFmtId="0" fontId="93" fillId="0" borderId="16" xfId="0" applyFont="1" applyFill="1" applyBorder="1" applyAlignment="1" quotePrefix="1">
      <alignment horizontal="right" wrapText="1"/>
    </xf>
    <xf numFmtId="0" fontId="93" fillId="0" borderId="17" xfId="0" applyFont="1" applyFill="1" applyBorder="1" applyAlignment="1">
      <alignment horizontal="center" wrapText="1"/>
    </xf>
    <xf numFmtId="0" fontId="93" fillId="0" borderId="17" xfId="0" applyFont="1" applyFill="1" applyBorder="1" applyAlignment="1">
      <alignment wrapText="1"/>
    </xf>
    <xf numFmtId="21" fontId="93" fillId="0" borderId="17" xfId="0" applyNumberFormat="1" applyFont="1" applyFill="1" applyBorder="1" applyAlignment="1">
      <alignment horizontal="center" wrapText="1"/>
    </xf>
    <xf numFmtId="21" fontId="94" fillId="0" borderId="17" xfId="0" applyNumberFormat="1" applyFont="1" applyFill="1" applyBorder="1" applyAlignment="1">
      <alignment/>
    </xf>
    <xf numFmtId="0" fontId="93" fillId="0" borderId="18" xfId="0" applyFont="1" applyFill="1" applyBorder="1" applyAlignment="1">
      <alignment wrapText="1"/>
    </xf>
    <xf numFmtId="0" fontId="96" fillId="0" borderId="0" xfId="0" applyFont="1" applyFill="1" applyAlignment="1">
      <alignment/>
    </xf>
    <xf numFmtId="0" fontId="97" fillId="0" borderId="23" xfId="0" applyFont="1" applyFill="1" applyBorder="1" applyAlignment="1">
      <alignment/>
    </xf>
    <xf numFmtId="46" fontId="97" fillId="0" borderId="24" xfId="0" applyNumberFormat="1" applyFont="1" applyFill="1" applyBorder="1" applyAlignment="1">
      <alignment/>
    </xf>
    <xf numFmtId="21" fontId="98" fillId="0" borderId="24" xfId="0" applyNumberFormat="1" applyFont="1" applyFill="1" applyBorder="1" applyAlignment="1">
      <alignment/>
    </xf>
    <xf numFmtId="21" fontId="97" fillId="0" borderId="25" xfId="0" applyNumberFormat="1" applyFont="1" applyFill="1" applyBorder="1" applyAlignment="1">
      <alignment/>
    </xf>
    <xf numFmtId="21" fontId="90" fillId="0" borderId="21" xfId="0" applyNumberFormat="1" applyFont="1" applyFill="1" applyBorder="1" applyAlignment="1">
      <alignment horizontal="center" wrapText="1"/>
    </xf>
    <xf numFmtId="21" fontId="91" fillId="0" borderId="21" xfId="0" applyNumberFormat="1" applyFont="1" applyFill="1" applyBorder="1" applyAlignment="1">
      <alignment/>
    </xf>
    <xf numFmtId="0" fontId="90" fillId="0" borderId="26" xfId="0" applyFont="1" applyFill="1" applyBorder="1" applyAlignment="1" quotePrefix="1">
      <alignment horizontal="right" wrapText="1"/>
    </xf>
    <xf numFmtId="0" fontId="90" fillId="0" borderId="27" xfId="0" applyFont="1" applyFill="1" applyBorder="1" applyAlignment="1">
      <alignment horizontal="center" wrapText="1"/>
    </xf>
    <xf numFmtId="0" fontId="90" fillId="0" borderId="27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46" fontId="12" fillId="0" borderId="24" xfId="0" applyNumberFormat="1" applyFont="1" applyFill="1" applyBorder="1" applyAlignment="1">
      <alignment/>
    </xf>
    <xf numFmtId="21" fontId="3" fillId="0" borderId="24" xfId="0" applyNumberFormat="1" applyFont="1" applyFill="1" applyBorder="1" applyAlignment="1">
      <alignment/>
    </xf>
    <xf numFmtId="0" fontId="93" fillId="0" borderId="28" xfId="0" applyFont="1" applyFill="1" applyBorder="1" applyAlignment="1">
      <alignment wrapText="1"/>
    </xf>
    <xf numFmtId="21" fontId="93" fillId="0" borderId="28" xfId="0" applyNumberFormat="1" applyFont="1" applyFill="1" applyBorder="1" applyAlignment="1">
      <alignment horizontal="center" wrapText="1"/>
    </xf>
    <xf numFmtId="21" fontId="94" fillId="0" borderId="28" xfId="0" applyNumberFormat="1" applyFont="1" applyFill="1" applyBorder="1" applyAlignment="1">
      <alignment/>
    </xf>
    <xf numFmtId="0" fontId="93" fillId="0" borderId="29" xfId="0" applyFont="1" applyFill="1" applyBorder="1" applyAlignment="1">
      <alignment wrapText="1"/>
    </xf>
    <xf numFmtId="0" fontId="95" fillId="0" borderId="0" xfId="0" applyFont="1" applyFill="1" applyAlignment="1">
      <alignment/>
    </xf>
    <xf numFmtId="2" fontId="7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0" fontId="99" fillId="0" borderId="10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 wrapText="1"/>
    </xf>
    <xf numFmtId="0" fontId="100" fillId="0" borderId="11" xfId="0" applyFont="1" applyFill="1" applyBorder="1" applyAlignment="1">
      <alignment horizontal="center" wrapText="1"/>
    </xf>
    <xf numFmtId="0" fontId="99" fillId="0" borderId="12" xfId="0" applyFont="1" applyFill="1" applyBorder="1" applyAlignment="1">
      <alignment horizontal="center" wrapText="1"/>
    </xf>
    <xf numFmtId="0" fontId="101" fillId="0" borderId="0" xfId="0" applyFont="1" applyFill="1" applyAlignment="1">
      <alignment horizontal="left"/>
    </xf>
    <xf numFmtId="0" fontId="102" fillId="0" borderId="20" xfId="0" applyFont="1" applyFill="1" applyBorder="1" applyAlignment="1" quotePrefix="1">
      <alignment horizontal="right" wrapText="1"/>
    </xf>
    <xf numFmtId="0" fontId="102" fillId="0" borderId="21" xfId="0" applyFont="1" applyFill="1" applyBorder="1" applyAlignment="1">
      <alignment horizontal="center" wrapText="1"/>
    </xf>
    <xf numFmtId="0" fontId="102" fillId="0" borderId="21" xfId="0" applyFont="1" applyFill="1" applyBorder="1" applyAlignment="1">
      <alignment wrapText="1"/>
    </xf>
    <xf numFmtId="21" fontId="102" fillId="0" borderId="21" xfId="0" applyNumberFormat="1" applyFont="1" applyFill="1" applyBorder="1" applyAlignment="1">
      <alignment horizontal="center" wrapText="1"/>
    </xf>
    <xf numFmtId="21" fontId="103" fillId="0" borderId="21" xfId="0" applyNumberFormat="1" applyFont="1" applyFill="1" applyBorder="1" applyAlignment="1">
      <alignment/>
    </xf>
    <xf numFmtId="0" fontId="102" fillId="0" borderId="22" xfId="0" applyFont="1" applyFill="1" applyBorder="1" applyAlignment="1">
      <alignment wrapText="1"/>
    </xf>
    <xf numFmtId="0" fontId="104" fillId="0" borderId="0" xfId="0" applyFont="1" applyFill="1" applyAlignment="1">
      <alignment/>
    </xf>
    <xf numFmtId="0" fontId="105" fillId="0" borderId="0" xfId="0" applyFont="1" applyFill="1" applyBorder="1" applyAlignment="1">
      <alignment horizontal="left"/>
    </xf>
    <xf numFmtId="0" fontId="90" fillId="0" borderId="28" xfId="0" applyFont="1" applyFill="1" applyBorder="1" applyAlignment="1">
      <alignment wrapText="1"/>
    </xf>
    <xf numFmtId="21" fontId="90" fillId="0" borderId="28" xfId="0" applyNumberFormat="1" applyFont="1" applyFill="1" applyBorder="1" applyAlignment="1">
      <alignment horizontal="center" wrapText="1"/>
    </xf>
    <xf numFmtId="21" fontId="91" fillId="0" borderId="28" xfId="0" applyNumberFormat="1" applyFont="1" applyFill="1" applyBorder="1" applyAlignment="1">
      <alignment/>
    </xf>
    <xf numFmtId="0" fontId="90" fillId="0" borderId="29" xfId="0" applyFont="1" applyFill="1" applyBorder="1" applyAlignment="1">
      <alignment wrapText="1"/>
    </xf>
    <xf numFmtId="0" fontId="93" fillId="0" borderId="27" xfId="0" applyFont="1" applyFill="1" applyBorder="1" applyAlignment="1">
      <alignment horizontal="center" wrapText="1"/>
    </xf>
    <xf numFmtId="0" fontId="93" fillId="0" borderId="27" xfId="0" applyFont="1" applyFill="1" applyBorder="1" applyAlignment="1">
      <alignment wrapText="1"/>
    </xf>
    <xf numFmtId="46" fontId="7" fillId="0" borderId="0" xfId="0" applyNumberFormat="1" applyFont="1" applyFill="1" applyAlignment="1">
      <alignment horizontal="left"/>
    </xf>
    <xf numFmtId="0" fontId="93" fillId="0" borderId="26" xfId="0" applyFont="1" applyFill="1" applyBorder="1" applyAlignment="1" quotePrefix="1">
      <alignment horizontal="right" wrapText="1"/>
    </xf>
    <xf numFmtId="21" fontId="93" fillId="0" borderId="27" xfId="0" applyNumberFormat="1" applyFont="1" applyFill="1" applyBorder="1" applyAlignment="1">
      <alignment horizontal="center" wrapText="1"/>
    </xf>
    <xf numFmtId="0" fontId="93" fillId="0" borderId="30" xfId="0" applyFont="1" applyFill="1" applyBorder="1" applyAlignment="1">
      <alignment wrapText="1"/>
    </xf>
    <xf numFmtId="0" fontId="93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18" fillId="0" borderId="31" xfId="0" applyFont="1" applyFill="1" applyBorder="1" applyAlignment="1">
      <alignment horizontal="left"/>
    </xf>
    <xf numFmtId="0" fontId="16" fillId="4" borderId="32" xfId="0" applyFont="1" applyFill="1" applyBorder="1" applyAlignment="1">
      <alignment horizontal="center" wrapText="1"/>
    </xf>
    <xf numFmtId="168" fontId="16" fillId="4" borderId="33" xfId="0" applyNumberFormat="1" applyFont="1" applyFill="1" applyBorder="1" applyAlignment="1">
      <alignment horizontal="center" wrapText="1"/>
    </xf>
    <xf numFmtId="0" fontId="19" fillId="4" borderId="34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wrapText="1"/>
    </xf>
    <xf numFmtId="0" fontId="19" fillId="0" borderId="36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right" wrapText="1"/>
    </xf>
    <xf numFmtId="0" fontId="20" fillId="0" borderId="33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wrapText="1"/>
    </xf>
    <xf numFmtId="0" fontId="19" fillId="4" borderId="40" xfId="0" applyFont="1" applyFill="1" applyBorder="1" applyAlignment="1">
      <alignment horizontal="center" wrapText="1"/>
    </xf>
    <xf numFmtId="168" fontId="19" fillId="4" borderId="34" xfId="0" applyNumberFormat="1" applyFont="1" applyFill="1" applyBorder="1" applyAlignment="1">
      <alignment horizontal="center" wrapText="1"/>
    </xf>
    <xf numFmtId="168" fontId="19" fillId="4" borderId="37" xfId="0" applyNumberFormat="1" applyFont="1" applyFill="1" applyBorder="1" applyAlignment="1">
      <alignment horizontal="center" wrapText="1"/>
    </xf>
    <xf numFmtId="0" fontId="19" fillId="4" borderId="38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left" wrapText="1"/>
    </xf>
    <xf numFmtId="0" fontId="17" fillId="4" borderId="34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wrapText="1"/>
    </xf>
    <xf numFmtId="0" fontId="20" fillId="0" borderId="40" xfId="0" applyFont="1" applyFill="1" applyBorder="1" applyAlignment="1">
      <alignment horizontal="center" wrapText="1"/>
    </xf>
    <xf numFmtId="0" fontId="20" fillId="4" borderId="43" xfId="0" applyFont="1" applyFill="1" applyBorder="1" applyAlignment="1">
      <alignment horizontal="center" wrapText="1"/>
    </xf>
    <xf numFmtId="0" fontId="106" fillId="32" borderId="44" xfId="0" applyFont="1" applyFill="1" applyBorder="1" applyAlignment="1">
      <alignment horizontal="center" wrapText="1"/>
    </xf>
    <xf numFmtId="0" fontId="107" fillId="32" borderId="18" xfId="0" applyFont="1" applyFill="1" applyBorder="1" applyAlignment="1">
      <alignment wrapText="1"/>
    </xf>
    <xf numFmtId="0" fontId="106" fillId="0" borderId="27" xfId="0" applyFont="1" applyFill="1" applyBorder="1" applyAlignment="1">
      <alignment wrapText="1"/>
    </xf>
    <xf numFmtId="0" fontId="106" fillId="0" borderId="17" xfId="0" applyFont="1" applyFill="1" applyBorder="1" applyAlignment="1">
      <alignment horizontal="right" wrapText="1"/>
    </xf>
    <xf numFmtId="0" fontId="106" fillId="0" borderId="17" xfId="0" applyFont="1" applyFill="1" applyBorder="1" applyAlignment="1">
      <alignment wrapText="1"/>
    </xf>
    <xf numFmtId="0" fontId="106" fillId="0" borderId="45" xfId="0" applyFont="1" applyFill="1" applyBorder="1" applyAlignment="1">
      <alignment wrapText="1"/>
    </xf>
    <xf numFmtId="0" fontId="107" fillId="0" borderId="17" xfId="0" applyFont="1" applyFill="1" applyBorder="1" applyAlignment="1">
      <alignment wrapText="1"/>
    </xf>
    <xf numFmtId="0" fontId="107" fillId="0" borderId="18" xfId="0" applyFont="1" applyFill="1" applyBorder="1" applyAlignment="1">
      <alignment horizontal="left" wrapText="1"/>
    </xf>
    <xf numFmtId="21" fontId="107" fillId="0" borderId="46" xfId="52" applyNumberFormat="1" applyFont="1" applyFill="1" applyBorder="1" applyAlignment="1">
      <alignment horizontal="center" wrapText="1"/>
      <protection/>
    </xf>
    <xf numFmtId="21" fontId="107" fillId="0" borderId="30" xfId="0" applyNumberFormat="1" applyFont="1" applyFill="1" applyBorder="1" applyAlignment="1">
      <alignment horizontal="center"/>
    </xf>
    <xf numFmtId="21" fontId="107" fillId="0" borderId="47" xfId="52" applyNumberFormat="1" applyFont="1" applyFill="1" applyBorder="1" applyAlignment="1">
      <alignment horizontal="center" wrapText="1"/>
      <protection/>
    </xf>
    <xf numFmtId="0" fontId="21" fillId="0" borderId="48" xfId="0" applyFont="1" applyFill="1" applyBorder="1" applyAlignment="1">
      <alignment wrapText="1"/>
    </xf>
    <xf numFmtId="21" fontId="17" fillId="0" borderId="49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0" fontId="21" fillId="0" borderId="21" xfId="0" applyFont="1" applyFill="1" applyBorder="1" applyAlignment="1">
      <alignment horizontal="right" wrapText="1"/>
    </xf>
    <xf numFmtId="0" fontId="21" fillId="0" borderId="51" xfId="0" applyFont="1" applyFill="1" applyBorder="1" applyAlignment="1">
      <alignment wrapText="1"/>
    </xf>
    <xf numFmtId="0" fontId="17" fillId="0" borderId="22" xfId="0" applyFont="1" applyFill="1" applyBorder="1" applyAlignment="1">
      <alignment horizontal="left" wrapText="1"/>
    </xf>
    <xf numFmtId="21" fontId="17" fillId="0" borderId="52" xfId="52" applyNumberFormat="1" applyFont="1" applyFill="1" applyBorder="1" applyAlignment="1">
      <alignment horizontal="center" vertical="center" wrapText="1"/>
      <protection/>
    </xf>
    <xf numFmtId="21" fontId="17" fillId="0" borderId="22" xfId="0" applyNumberFormat="1" applyFont="1" applyFill="1" applyBorder="1" applyAlignment="1">
      <alignment horizontal="center"/>
    </xf>
    <xf numFmtId="0" fontId="106" fillId="32" borderId="53" xfId="0" applyFont="1" applyFill="1" applyBorder="1" applyAlignment="1">
      <alignment horizontal="center" wrapText="1"/>
    </xf>
    <xf numFmtId="0" fontId="107" fillId="32" borderId="30" xfId="0" applyFont="1" applyFill="1" applyBorder="1" applyAlignment="1">
      <alignment wrapText="1"/>
    </xf>
    <xf numFmtId="0" fontId="106" fillId="0" borderId="27" xfId="0" applyFont="1" applyFill="1" applyBorder="1" applyAlignment="1">
      <alignment horizontal="right" wrapText="1"/>
    </xf>
    <xf numFmtId="0" fontId="106" fillId="0" borderId="54" xfId="0" applyFont="1" applyFill="1" applyBorder="1" applyAlignment="1">
      <alignment wrapText="1"/>
    </xf>
    <xf numFmtId="0" fontId="107" fillId="0" borderId="54" xfId="0" applyFont="1" applyFill="1" applyBorder="1" applyAlignment="1">
      <alignment wrapText="1"/>
    </xf>
    <xf numFmtId="0" fontId="107" fillId="0" borderId="30" xfId="0" applyFont="1" applyFill="1" applyBorder="1" applyAlignment="1">
      <alignment horizontal="left" wrapText="1"/>
    </xf>
    <xf numFmtId="21" fontId="107" fillId="0" borderId="55" xfId="52" applyNumberFormat="1" applyFont="1" applyFill="1" applyBorder="1" applyAlignment="1">
      <alignment horizontal="center" wrapText="1"/>
      <protection/>
    </xf>
    <xf numFmtId="0" fontId="108" fillId="0" borderId="26" xfId="0" applyFont="1" applyFill="1" applyBorder="1" applyAlignment="1">
      <alignment horizontal="right" wrapText="1"/>
    </xf>
    <xf numFmtId="0" fontId="108" fillId="0" borderId="53" xfId="0" applyFont="1" applyFill="1" applyBorder="1" applyAlignment="1">
      <alignment horizontal="center" wrapText="1"/>
    </xf>
    <xf numFmtId="0" fontId="109" fillId="0" borderId="30" xfId="0" applyFont="1" applyFill="1" applyBorder="1" applyAlignment="1">
      <alignment wrapText="1"/>
    </xf>
    <xf numFmtId="21" fontId="109" fillId="4" borderId="26" xfId="0" applyNumberFormat="1" applyFont="1" applyFill="1" applyBorder="1" applyAlignment="1">
      <alignment horizontal="center" wrapText="1"/>
    </xf>
    <xf numFmtId="168" fontId="109" fillId="4" borderId="53" xfId="0" applyNumberFormat="1" applyFont="1" applyFill="1" applyBorder="1" applyAlignment="1">
      <alignment horizontal="center" wrapText="1"/>
    </xf>
    <xf numFmtId="171" fontId="109" fillId="4" borderId="27" xfId="0" applyNumberFormat="1" applyFont="1" applyFill="1" applyBorder="1" applyAlignment="1">
      <alignment horizontal="center" wrapText="1"/>
    </xf>
    <xf numFmtId="21" fontId="109" fillId="4" borderId="30" xfId="0" applyNumberFormat="1" applyFont="1" applyFill="1" applyBorder="1" applyAlignment="1">
      <alignment horizontal="center"/>
    </xf>
    <xf numFmtId="0" fontId="108" fillId="0" borderId="27" xfId="0" applyFont="1" applyFill="1" applyBorder="1" applyAlignment="1">
      <alignment wrapText="1"/>
    </xf>
    <xf numFmtId="0" fontId="108" fillId="0" borderId="27" xfId="0" applyFont="1" applyFill="1" applyBorder="1" applyAlignment="1">
      <alignment horizontal="right" wrapText="1"/>
    </xf>
    <xf numFmtId="0" fontId="108" fillId="0" borderId="54" xfId="0" applyFont="1" applyFill="1" applyBorder="1" applyAlignment="1">
      <alignment wrapText="1"/>
    </xf>
    <xf numFmtId="0" fontId="109" fillId="0" borderId="54" xfId="0" applyFont="1" applyFill="1" applyBorder="1" applyAlignment="1">
      <alignment wrapText="1"/>
    </xf>
    <xf numFmtId="0" fontId="109" fillId="0" borderId="30" xfId="0" applyFont="1" applyFill="1" applyBorder="1" applyAlignment="1">
      <alignment horizontal="left" wrapText="1"/>
    </xf>
    <xf numFmtId="21" fontId="109" fillId="0" borderId="55" xfId="52" applyNumberFormat="1" applyFont="1" applyFill="1" applyBorder="1" applyAlignment="1">
      <alignment horizontal="center" vertical="center" wrapText="1"/>
      <protection/>
    </xf>
    <xf numFmtId="1" fontId="109" fillId="0" borderId="19" xfId="0" applyNumberFormat="1" applyFont="1" applyFill="1" applyBorder="1" applyAlignment="1">
      <alignment horizontal="center" wrapText="1"/>
    </xf>
    <xf numFmtId="21" fontId="109" fillId="0" borderId="30" xfId="0" applyNumberFormat="1" applyFont="1" applyFill="1" applyBorder="1" applyAlignment="1">
      <alignment horizontal="center"/>
    </xf>
    <xf numFmtId="0" fontId="110" fillId="0" borderId="26" xfId="0" applyFont="1" applyFill="1" applyBorder="1" applyAlignment="1">
      <alignment horizontal="right" wrapText="1"/>
    </xf>
    <xf numFmtId="0" fontId="110" fillId="32" borderId="53" xfId="0" applyFont="1" applyFill="1" applyBorder="1" applyAlignment="1">
      <alignment horizontal="center" wrapText="1"/>
    </xf>
    <xf numFmtId="0" fontId="111" fillId="32" borderId="30" xfId="0" applyFont="1" applyFill="1" applyBorder="1" applyAlignment="1">
      <alignment wrapText="1"/>
    </xf>
    <xf numFmtId="21" fontId="111" fillId="4" borderId="26" xfId="0" applyNumberFormat="1" applyFont="1" applyFill="1" applyBorder="1" applyAlignment="1">
      <alignment horizontal="center" wrapText="1"/>
    </xf>
    <xf numFmtId="168" fontId="111" fillId="4" borderId="53" xfId="0" applyNumberFormat="1" applyFont="1" applyFill="1" applyBorder="1" applyAlignment="1">
      <alignment horizontal="center" wrapText="1"/>
    </xf>
    <xf numFmtId="171" fontId="111" fillId="4" borderId="27" xfId="0" applyNumberFormat="1" applyFont="1" applyFill="1" applyBorder="1" applyAlignment="1">
      <alignment horizontal="center" wrapText="1"/>
    </xf>
    <xf numFmtId="21" fontId="111" fillId="4" borderId="30" xfId="0" applyNumberFormat="1" applyFont="1" applyFill="1" applyBorder="1" applyAlignment="1">
      <alignment horizontal="center"/>
    </xf>
    <xf numFmtId="0" fontId="110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horizontal="right" wrapText="1"/>
    </xf>
    <xf numFmtId="0" fontId="110" fillId="0" borderId="54" xfId="0" applyFont="1" applyFill="1" applyBorder="1" applyAlignment="1">
      <alignment wrapText="1"/>
    </xf>
    <xf numFmtId="0" fontId="111" fillId="0" borderId="54" xfId="0" applyFont="1" applyFill="1" applyBorder="1" applyAlignment="1">
      <alignment wrapText="1"/>
    </xf>
    <xf numFmtId="0" fontId="111" fillId="0" borderId="30" xfId="0" applyFont="1" applyFill="1" applyBorder="1" applyAlignment="1">
      <alignment horizontal="left" wrapText="1"/>
    </xf>
    <xf numFmtId="21" fontId="111" fillId="0" borderId="55" xfId="52" applyNumberFormat="1" applyFont="1" applyFill="1" applyBorder="1" applyAlignment="1">
      <alignment horizontal="center" wrapText="1"/>
      <protection/>
    </xf>
    <xf numFmtId="1" fontId="111" fillId="0" borderId="19" xfId="0" applyNumberFormat="1" applyFont="1" applyFill="1" applyBorder="1" applyAlignment="1">
      <alignment horizontal="center" wrapText="1"/>
    </xf>
    <xf numFmtId="21" fontId="111" fillId="0" borderId="3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46" fontId="16" fillId="4" borderId="23" xfId="0" applyNumberFormat="1" applyFont="1" applyFill="1" applyBorder="1" applyAlignment="1">
      <alignment horizontal="center"/>
    </xf>
    <xf numFmtId="3" fontId="23" fillId="4" borderId="24" xfId="0" applyNumberFormat="1" applyFont="1" applyFill="1" applyBorder="1" applyAlignment="1">
      <alignment horizontal="center"/>
    </xf>
    <xf numFmtId="21" fontId="25" fillId="4" borderId="25" xfId="0" applyNumberFormat="1" applyFont="1" applyFill="1" applyBorder="1" applyAlignment="1">
      <alignment horizontal="center"/>
    </xf>
    <xf numFmtId="46" fontId="23" fillId="4" borderId="20" xfId="0" applyNumberFormat="1" applyFont="1" applyFill="1" applyBorder="1" applyAlignment="1">
      <alignment horizontal="center"/>
    </xf>
    <xf numFmtId="168" fontId="23" fillId="4" borderId="28" xfId="0" applyNumberFormat="1" applyFont="1" applyFill="1" applyBorder="1" applyAlignment="1">
      <alignment horizontal="center"/>
    </xf>
    <xf numFmtId="3" fontId="23" fillId="4" borderId="28" xfId="0" applyNumberFormat="1" applyFont="1" applyFill="1" applyBorder="1" applyAlignment="1">
      <alignment horizontal="center"/>
    </xf>
    <xf numFmtId="21" fontId="23" fillId="4" borderId="29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32" xfId="0" applyFont="1" applyBorder="1" applyAlignment="1">
      <alignment/>
    </xf>
    <xf numFmtId="0" fontId="17" fillId="0" borderId="39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4" borderId="57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3" fontId="16" fillId="0" borderId="58" xfId="0" applyNumberFormat="1" applyFont="1" applyBorder="1" applyAlignment="1">
      <alignment/>
    </xf>
    <xf numFmtId="3" fontId="16" fillId="0" borderId="58" xfId="0" applyNumberFormat="1" applyFont="1" applyBorder="1" applyAlignment="1">
      <alignment horizontal="center"/>
    </xf>
    <xf numFmtId="0" fontId="24" fillId="0" borderId="36" xfId="0" applyFont="1" applyFill="1" applyBorder="1" applyAlignment="1">
      <alignment/>
    </xf>
    <xf numFmtId="46" fontId="23" fillId="0" borderId="38" xfId="0" applyNumberFormat="1" applyFont="1" applyFill="1" applyBorder="1" applyAlignment="1">
      <alignment horizontal="center"/>
    </xf>
    <xf numFmtId="168" fontId="23" fillId="0" borderId="59" xfId="0" applyNumberFormat="1" applyFont="1" applyFill="1" applyBorder="1" applyAlignment="1">
      <alignment horizontal="center"/>
    </xf>
    <xf numFmtId="168" fontId="23" fillId="0" borderId="60" xfId="0" applyNumberFormat="1" applyFont="1" applyFill="1" applyBorder="1" applyAlignment="1">
      <alignment horizontal="center"/>
    </xf>
    <xf numFmtId="1" fontId="23" fillId="0" borderId="6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4" borderId="61" xfId="0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5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168" fontId="27" fillId="0" borderId="59" xfId="0" applyNumberFormat="1" applyFont="1" applyFill="1" applyBorder="1" applyAlignment="1">
      <alignment horizontal="center"/>
    </xf>
    <xf numFmtId="168" fontId="27" fillId="0" borderId="60" xfId="0" applyNumberFormat="1" applyFont="1" applyFill="1" applyBorder="1" applyAlignment="1">
      <alignment horizontal="center"/>
    </xf>
    <xf numFmtId="1" fontId="27" fillId="0" borderId="60" xfId="0" applyNumberFormat="1" applyFont="1" applyFill="1" applyBorder="1" applyAlignment="1">
      <alignment horizontal="center"/>
    </xf>
    <xf numFmtId="0" fontId="27" fillId="0" borderId="16" xfId="0" applyFont="1" applyBorder="1" applyAlignment="1">
      <alignment horizontal="right"/>
    </xf>
    <xf numFmtId="0" fontId="27" fillId="0" borderId="17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4" borderId="6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8" fontId="17" fillId="0" borderId="59" xfId="0" applyNumberFormat="1" applyFont="1" applyBorder="1" applyAlignment="1">
      <alignment horizontal="center"/>
    </xf>
    <xf numFmtId="168" fontId="17" fillId="0" borderId="60" xfId="0" applyNumberFormat="1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1" fontId="16" fillId="0" borderId="17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1" fontId="16" fillId="0" borderId="45" xfId="0" applyNumberFormat="1" applyFont="1" applyBorder="1" applyAlignment="1">
      <alignment horizontal="center"/>
    </xf>
    <xf numFmtId="2" fontId="16" fillId="4" borderId="62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78" fontId="19" fillId="0" borderId="17" xfId="0" applyNumberFormat="1" applyFont="1" applyBorder="1" applyAlignment="1">
      <alignment horizontal="center"/>
    </xf>
    <xf numFmtId="178" fontId="16" fillId="4" borderId="62" xfId="0" applyNumberFormat="1" applyFont="1" applyFill="1" applyBorder="1" applyAlignment="1">
      <alignment horizontal="center"/>
    </xf>
    <xf numFmtId="178" fontId="19" fillId="0" borderId="6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1" fontId="16" fillId="4" borderId="62" xfId="0" applyNumberFormat="1" applyFont="1" applyFill="1" applyBorder="1" applyAlignment="1">
      <alignment horizontal="center"/>
    </xf>
    <xf numFmtId="0" fontId="16" fillId="4" borderId="62" xfId="0" applyFont="1" applyFill="1" applyBorder="1" applyAlignment="1">
      <alignment horizontal="center"/>
    </xf>
    <xf numFmtId="168" fontId="29" fillId="0" borderId="63" xfId="0" applyNumberFormat="1" applyFont="1" applyBorder="1" applyAlignment="1">
      <alignment horizontal="center"/>
    </xf>
    <xf numFmtId="168" fontId="29" fillId="0" borderId="64" xfId="0" applyNumberFormat="1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4" borderId="65" xfId="0" applyFont="1" applyFill="1" applyBorder="1" applyAlignment="1">
      <alignment horizontal="center"/>
    </xf>
    <xf numFmtId="0" fontId="31" fillId="0" borderId="0" xfId="0" applyFont="1" applyAlignment="1">
      <alignment/>
    </xf>
    <xf numFmtId="168" fontId="23" fillId="0" borderId="35" xfId="0" applyNumberFormat="1" applyFont="1" applyFill="1" applyBorder="1" applyAlignment="1">
      <alignment horizontal="center"/>
    </xf>
    <xf numFmtId="3" fontId="23" fillId="0" borderId="35" xfId="0" applyNumberFormat="1" applyFont="1" applyFill="1" applyBorder="1" applyAlignment="1">
      <alignment horizontal="center"/>
    </xf>
    <xf numFmtId="21" fontId="23" fillId="0" borderId="35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/>
    </xf>
    <xf numFmtId="0" fontId="22" fillId="0" borderId="35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6" fillId="0" borderId="66" xfId="0" applyFont="1" applyBorder="1" applyAlignment="1">
      <alignment horizontal="right"/>
    </xf>
    <xf numFmtId="0" fontId="16" fillId="0" borderId="27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34" borderId="27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4" borderId="6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46" fontId="22" fillId="0" borderId="0" xfId="0" applyNumberFormat="1" applyFont="1" applyFill="1" applyBorder="1" applyAlignment="1">
      <alignment horizontal="left"/>
    </xf>
    <xf numFmtId="21" fontId="33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1" fontId="2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46" fontId="34" fillId="0" borderId="0" xfId="0" applyNumberFormat="1" applyFont="1" applyFill="1" applyBorder="1" applyAlignment="1">
      <alignment horizontal="left"/>
    </xf>
    <xf numFmtId="46" fontId="16" fillId="0" borderId="0" xfId="0" applyNumberFormat="1" applyFont="1" applyFill="1" applyBorder="1" applyAlignment="1">
      <alignment horizontal="center"/>
    </xf>
    <xf numFmtId="168" fontId="29" fillId="0" borderId="67" xfId="0" applyNumberFormat="1" applyFont="1" applyBorder="1" applyAlignment="1">
      <alignment horizontal="center"/>
    </xf>
    <xf numFmtId="168" fontId="29" fillId="0" borderId="35" xfId="0" applyNumberFormat="1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30" fillId="0" borderId="23" xfId="0" applyFont="1" applyBorder="1" applyAlignment="1">
      <alignment horizontal="right"/>
    </xf>
    <xf numFmtId="0" fontId="30" fillId="0" borderId="24" xfId="0" applyFont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4" borderId="68" xfId="0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26" fillId="4" borderId="62" xfId="0" applyFont="1" applyFill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1" fontId="16" fillId="0" borderId="17" xfId="0" applyNumberFormat="1" applyFont="1" applyBorder="1" applyAlignment="1" quotePrefix="1">
      <alignment horizontal="center"/>
    </xf>
    <xf numFmtId="1" fontId="16" fillId="0" borderId="18" xfId="0" applyNumberFormat="1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20" fontId="19" fillId="4" borderId="62" xfId="0" applyNumberFormat="1" applyFont="1" applyFill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167" fontId="16" fillId="0" borderId="18" xfId="0" applyNumberFormat="1" applyFont="1" applyBorder="1" applyAlignment="1">
      <alignment horizontal="center"/>
    </xf>
    <xf numFmtId="20" fontId="19" fillId="0" borderId="18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39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6" fillId="33" borderId="63" xfId="0" applyFont="1" applyFill="1" applyBorder="1" applyAlignment="1">
      <alignment horizontal="center" wrapText="1"/>
    </xf>
    <xf numFmtId="0" fontId="16" fillId="33" borderId="64" xfId="0" applyFont="1" applyFill="1" applyBorder="1" applyAlignment="1">
      <alignment horizontal="center" wrapText="1"/>
    </xf>
    <xf numFmtId="0" fontId="16" fillId="33" borderId="7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40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17" fillId="4" borderId="43" xfId="0" applyFont="1" applyFill="1" applyBorder="1" applyAlignment="1">
      <alignment horizontal="center" wrapText="1"/>
    </xf>
    <xf numFmtId="0" fontId="20" fillId="33" borderId="40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  <xf numFmtId="0" fontId="20" fillId="33" borderId="43" xfId="0" applyFont="1" applyFill="1" applyBorder="1" applyAlignment="1">
      <alignment horizontal="center" wrapText="1"/>
    </xf>
    <xf numFmtId="0" fontId="106" fillId="0" borderId="13" xfId="0" applyFont="1" applyFill="1" applyBorder="1" applyAlignment="1">
      <alignment horizontal="right" wrapText="1"/>
    </xf>
    <xf numFmtId="0" fontId="106" fillId="0" borderId="73" xfId="0" applyFont="1" applyFill="1" applyBorder="1" applyAlignment="1">
      <alignment horizontal="center" wrapText="1"/>
    </xf>
    <xf numFmtId="0" fontId="107" fillId="0" borderId="15" xfId="0" applyFont="1" applyFill="1" applyBorder="1" applyAlignment="1">
      <alignment wrapText="1"/>
    </xf>
    <xf numFmtId="21" fontId="107" fillId="4" borderId="13" xfId="0" applyNumberFormat="1" applyFont="1" applyFill="1" applyBorder="1" applyAlignment="1">
      <alignment horizontal="center" wrapText="1"/>
    </xf>
    <xf numFmtId="168" fontId="107" fillId="4" borderId="53" xfId="0" applyNumberFormat="1" applyFont="1" applyFill="1" applyBorder="1" applyAlignment="1">
      <alignment horizontal="center" wrapText="1"/>
    </xf>
    <xf numFmtId="171" fontId="107" fillId="4" borderId="14" xfId="0" applyNumberFormat="1" applyFont="1" applyFill="1" applyBorder="1" applyAlignment="1">
      <alignment horizontal="center" wrapText="1"/>
    </xf>
    <xf numFmtId="21" fontId="107" fillId="4" borderId="15" xfId="0" applyNumberFormat="1" applyFont="1" applyFill="1" applyBorder="1" applyAlignment="1">
      <alignment horizontal="center"/>
    </xf>
    <xf numFmtId="0" fontId="106" fillId="0" borderId="14" xfId="0" applyFont="1" applyFill="1" applyBorder="1" applyAlignment="1">
      <alignment wrapText="1"/>
    </xf>
    <xf numFmtId="0" fontId="106" fillId="0" borderId="14" xfId="0" applyFont="1" applyFill="1" applyBorder="1" applyAlignment="1">
      <alignment horizontal="right" wrapText="1"/>
    </xf>
    <xf numFmtId="0" fontId="106" fillId="0" borderId="14" xfId="0" applyFont="1" applyBorder="1" applyAlignment="1">
      <alignment/>
    </xf>
    <xf numFmtId="0" fontId="106" fillId="0" borderId="74" xfId="0" applyFont="1" applyFill="1" applyBorder="1" applyAlignment="1">
      <alignment wrapText="1"/>
    </xf>
    <xf numFmtId="0" fontId="107" fillId="0" borderId="27" xfId="0" applyFont="1" applyFill="1" applyBorder="1" applyAlignment="1">
      <alignment wrapText="1"/>
    </xf>
    <xf numFmtId="0" fontId="107" fillId="0" borderId="15" xfId="0" applyFont="1" applyFill="1" applyBorder="1" applyAlignment="1">
      <alignment horizontal="left" wrapText="1"/>
    </xf>
    <xf numFmtId="1" fontId="107" fillId="0" borderId="56" xfId="0" applyNumberFormat="1" applyFont="1" applyFill="1" applyBorder="1" applyAlignment="1">
      <alignment horizontal="center" wrapText="1"/>
    </xf>
    <xf numFmtId="21" fontId="107" fillId="0" borderId="15" xfId="0" applyNumberFormat="1" applyFont="1" applyFill="1" applyBorder="1" applyAlignment="1">
      <alignment horizontal="center"/>
    </xf>
    <xf numFmtId="1" fontId="107" fillId="0" borderId="19" xfId="0" applyNumberFormat="1" applyFont="1" applyFill="1" applyBorder="1" applyAlignment="1">
      <alignment horizontal="center" wrapText="1"/>
    </xf>
    <xf numFmtId="21" fontId="107" fillId="33" borderId="46" xfId="52" applyNumberFormat="1" applyFont="1" applyFill="1" applyBorder="1" applyAlignment="1">
      <alignment horizontal="center" wrapText="1"/>
      <protection/>
    </xf>
    <xf numFmtId="1" fontId="107" fillId="33" borderId="56" xfId="0" applyNumberFormat="1" applyFont="1" applyFill="1" applyBorder="1" applyAlignment="1">
      <alignment horizontal="center" wrapText="1"/>
    </xf>
    <xf numFmtId="21" fontId="107" fillId="33" borderId="15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/>
    </xf>
    <xf numFmtId="0" fontId="106" fillId="0" borderId="0" xfId="0" applyFont="1" applyBorder="1" applyAlignment="1">
      <alignment/>
    </xf>
    <xf numFmtId="0" fontId="106" fillId="0" borderId="26" xfId="0" applyFont="1" applyFill="1" applyBorder="1" applyAlignment="1">
      <alignment horizontal="right" wrapText="1"/>
    </xf>
    <xf numFmtId="0" fontId="106" fillId="0" borderId="53" xfId="0" applyFont="1" applyFill="1" applyBorder="1" applyAlignment="1">
      <alignment horizontal="center" wrapText="1"/>
    </xf>
    <xf numFmtId="0" fontId="107" fillId="0" borderId="30" xfId="0" applyFont="1" applyFill="1" applyBorder="1" applyAlignment="1">
      <alignment wrapText="1"/>
    </xf>
    <xf numFmtId="21" fontId="107" fillId="4" borderId="26" xfId="0" applyNumberFormat="1" applyFont="1" applyFill="1" applyBorder="1" applyAlignment="1">
      <alignment horizontal="center" wrapText="1"/>
    </xf>
    <xf numFmtId="171" fontId="107" fillId="4" borderId="27" xfId="0" applyNumberFormat="1" applyFont="1" applyFill="1" applyBorder="1" applyAlignment="1">
      <alignment horizontal="center" wrapText="1"/>
    </xf>
    <xf numFmtId="21" fontId="107" fillId="4" borderId="30" xfId="0" applyNumberFormat="1" applyFont="1" applyFill="1" applyBorder="1" applyAlignment="1">
      <alignment horizontal="center"/>
    </xf>
    <xf numFmtId="1" fontId="107" fillId="33" borderId="19" xfId="0" applyNumberFormat="1" applyFont="1" applyFill="1" applyBorder="1" applyAlignment="1">
      <alignment horizontal="center" wrapText="1"/>
    </xf>
    <xf numFmtId="21" fontId="107" fillId="33" borderId="30" xfId="0" applyNumberFormat="1" applyFont="1" applyFill="1" applyBorder="1" applyAlignment="1">
      <alignment horizontal="center"/>
    </xf>
    <xf numFmtId="0" fontId="106" fillId="0" borderId="44" xfId="0" applyFont="1" applyFill="1" applyBorder="1" applyAlignment="1">
      <alignment horizontal="center" wrapText="1"/>
    </xf>
    <xf numFmtId="0" fontId="107" fillId="0" borderId="18" xfId="0" applyFont="1" applyFill="1" applyBorder="1" applyAlignment="1">
      <alignment wrapText="1"/>
    </xf>
    <xf numFmtId="21" fontId="107" fillId="0" borderId="46" xfId="52" applyNumberFormat="1" applyFont="1" applyFill="1" applyBorder="1" applyAlignment="1">
      <alignment horizontal="center" vertical="center" wrapText="1"/>
      <protection/>
    </xf>
    <xf numFmtId="21" fontId="107" fillId="33" borderId="46" xfId="52" applyNumberFormat="1" applyFont="1" applyFill="1" applyBorder="1" applyAlignment="1">
      <alignment horizontal="center" vertical="center" wrapText="1"/>
      <protection/>
    </xf>
    <xf numFmtId="21" fontId="107" fillId="33" borderId="47" xfId="52" applyNumberFormat="1" applyFont="1" applyFill="1" applyBorder="1" applyAlignment="1">
      <alignment horizontal="center" wrapText="1"/>
      <protection/>
    </xf>
    <xf numFmtId="21" fontId="107" fillId="0" borderId="75" xfId="52" applyNumberFormat="1" applyFont="1" applyFill="1" applyBorder="1" applyAlignment="1">
      <alignment horizontal="center" wrapText="1"/>
      <protection/>
    </xf>
    <xf numFmtId="21" fontId="107" fillId="33" borderId="75" xfId="52" applyNumberFormat="1" applyFont="1" applyFill="1" applyBorder="1" applyAlignment="1">
      <alignment horizontal="center" wrapText="1"/>
      <protection/>
    </xf>
    <xf numFmtId="0" fontId="106" fillId="0" borderId="76" xfId="0" applyFont="1" applyFill="1" applyBorder="1" applyAlignment="1">
      <alignment horizontal="center" wrapText="1"/>
    </xf>
    <xf numFmtId="0" fontId="107" fillId="0" borderId="29" xfId="0" applyFont="1" applyFill="1" applyBorder="1" applyAlignment="1">
      <alignment wrapText="1"/>
    </xf>
    <xf numFmtId="0" fontId="106" fillId="0" borderId="48" xfId="0" applyFont="1" applyFill="1" applyBorder="1" applyAlignment="1">
      <alignment wrapText="1"/>
    </xf>
    <xf numFmtId="0" fontId="106" fillId="0" borderId="28" xfId="0" applyFont="1" applyFill="1" applyBorder="1" applyAlignment="1">
      <alignment horizontal="right" wrapText="1"/>
    </xf>
    <xf numFmtId="0" fontId="106" fillId="0" borderId="28" xfId="0" applyFont="1" applyFill="1" applyBorder="1" applyAlignment="1">
      <alignment wrapText="1"/>
    </xf>
    <xf numFmtId="0" fontId="106" fillId="0" borderId="77" xfId="0" applyFont="1" applyFill="1" applyBorder="1" applyAlignment="1">
      <alignment wrapText="1"/>
    </xf>
    <xf numFmtId="0" fontId="107" fillId="0" borderId="29" xfId="0" applyFont="1" applyFill="1" applyBorder="1" applyAlignment="1">
      <alignment horizontal="left" wrapText="1"/>
    </xf>
    <xf numFmtId="21" fontId="107" fillId="0" borderId="78" xfId="52" applyNumberFormat="1" applyFont="1" applyFill="1" applyBorder="1" applyAlignment="1">
      <alignment horizontal="center" wrapText="1"/>
      <protection/>
    </xf>
    <xf numFmtId="21" fontId="107" fillId="0" borderId="49" xfId="0" applyNumberFormat="1" applyFont="1" applyFill="1" applyBorder="1" applyAlignment="1">
      <alignment horizontal="center"/>
    </xf>
    <xf numFmtId="21" fontId="107" fillId="33" borderId="78" xfId="52" applyNumberFormat="1" applyFont="1" applyFill="1" applyBorder="1" applyAlignment="1">
      <alignment horizontal="center" wrapText="1"/>
      <protection/>
    </xf>
    <xf numFmtId="21" fontId="107" fillId="33" borderId="49" xfId="0" applyNumberFormat="1" applyFont="1" applyFill="1" applyBorder="1" applyAlignment="1">
      <alignment horizontal="center"/>
    </xf>
    <xf numFmtId="0" fontId="106" fillId="32" borderId="76" xfId="0" applyFont="1" applyFill="1" applyBorder="1" applyAlignment="1">
      <alignment horizontal="center" wrapText="1"/>
    </xf>
    <xf numFmtId="0" fontId="107" fillId="32" borderId="29" xfId="0" applyFont="1" applyFill="1" applyBorder="1" applyAlignment="1">
      <alignment wrapText="1"/>
    </xf>
    <xf numFmtId="0" fontId="107" fillId="0" borderId="28" xfId="0" applyFont="1" applyFill="1" applyBorder="1" applyAlignment="1">
      <alignment wrapText="1"/>
    </xf>
    <xf numFmtId="21" fontId="107" fillId="0" borderId="79" xfId="52" applyNumberFormat="1" applyFont="1" applyFill="1" applyBorder="1" applyAlignment="1">
      <alignment horizontal="center" wrapText="1"/>
      <protection/>
    </xf>
    <xf numFmtId="21" fontId="107" fillId="0" borderId="29" xfId="0" applyNumberFormat="1" applyFont="1" applyFill="1" applyBorder="1" applyAlignment="1">
      <alignment horizontal="center"/>
    </xf>
    <xf numFmtId="21" fontId="107" fillId="33" borderId="79" xfId="52" applyNumberFormat="1" applyFont="1" applyFill="1" applyBorder="1" applyAlignment="1">
      <alignment horizontal="center" wrapText="1"/>
      <protection/>
    </xf>
    <xf numFmtId="21" fontId="107" fillId="33" borderId="29" xfId="0" applyNumberFormat="1" applyFont="1" applyFill="1" applyBorder="1" applyAlignment="1">
      <alignment horizontal="center"/>
    </xf>
    <xf numFmtId="0" fontId="106" fillId="0" borderId="64" xfId="0" applyFont="1" applyBorder="1" applyAlignment="1">
      <alignment/>
    </xf>
    <xf numFmtId="21" fontId="107" fillId="0" borderId="80" xfId="52" applyNumberFormat="1" applyFont="1" applyFill="1" applyBorder="1" applyAlignment="1">
      <alignment horizontal="center" wrapText="1"/>
      <protection/>
    </xf>
    <xf numFmtId="21" fontId="107" fillId="0" borderId="18" xfId="0" applyNumberFormat="1" applyFont="1" applyFill="1" applyBorder="1" applyAlignment="1">
      <alignment horizontal="center"/>
    </xf>
    <xf numFmtId="21" fontId="107" fillId="33" borderId="80" xfId="52" applyNumberFormat="1" applyFont="1" applyFill="1" applyBorder="1" applyAlignment="1">
      <alignment horizontal="center" wrapText="1"/>
      <protection/>
    </xf>
    <xf numFmtId="21" fontId="107" fillId="33" borderId="18" xfId="0" applyNumberFormat="1" applyFont="1" applyFill="1" applyBorder="1" applyAlignment="1">
      <alignment horizontal="center"/>
    </xf>
    <xf numFmtId="0" fontId="106" fillId="0" borderId="0" xfId="0" applyFont="1" applyAlignment="1">
      <alignment/>
    </xf>
    <xf numFmtId="21" fontId="107" fillId="0" borderId="55" xfId="52" applyNumberFormat="1" applyFont="1" applyFill="1" applyBorder="1" applyAlignment="1">
      <alignment horizontal="center" vertical="center" wrapText="1"/>
      <protection/>
    </xf>
    <xf numFmtId="21" fontId="107" fillId="33" borderId="55" xfId="52" applyNumberFormat="1" applyFont="1" applyFill="1" applyBorder="1" applyAlignment="1">
      <alignment horizontal="center" wrapText="1"/>
      <protection/>
    </xf>
    <xf numFmtId="0" fontId="106" fillId="0" borderId="19" xfId="0" applyFont="1" applyBorder="1" applyAlignment="1">
      <alignment/>
    </xf>
    <xf numFmtId="21" fontId="107" fillId="0" borderId="80" xfId="52" applyNumberFormat="1" applyFont="1" applyFill="1" applyBorder="1" applyAlignment="1">
      <alignment horizontal="center" vertical="center" wrapText="1"/>
      <protection/>
    </xf>
    <xf numFmtId="21" fontId="107" fillId="33" borderId="80" xfId="52" applyNumberFormat="1" applyFont="1" applyFill="1" applyBorder="1" applyAlignment="1">
      <alignment horizontal="center" vertical="center" wrapText="1"/>
      <protection/>
    </xf>
    <xf numFmtId="0" fontId="106" fillId="0" borderId="60" xfId="0" applyFont="1" applyBorder="1" applyAlignment="1">
      <alignment/>
    </xf>
    <xf numFmtId="21" fontId="107" fillId="33" borderId="55" xfId="52" applyNumberFormat="1" applyFont="1" applyFill="1" applyBorder="1" applyAlignment="1">
      <alignment horizontal="center" vertical="center" wrapText="1"/>
      <protection/>
    </xf>
    <xf numFmtId="21" fontId="107" fillId="0" borderId="79" xfId="52" applyNumberFormat="1" applyFont="1" applyFill="1" applyBorder="1" applyAlignment="1">
      <alignment horizontal="center" vertical="center" wrapText="1"/>
      <protection/>
    </xf>
    <xf numFmtId="21" fontId="107" fillId="33" borderId="79" xfId="52" applyNumberFormat="1" applyFont="1" applyFill="1" applyBorder="1" applyAlignment="1">
      <alignment horizontal="center" vertical="center" wrapText="1"/>
      <protection/>
    </xf>
    <xf numFmtId="0" fontId="108" fillId="0" borderId="66" xfId="0" applyFont="1" applyFill="1" applyBorder="1" applyAlignment="1">
      <alignment horizontal="right" wrapText="1"/>
    </xf>
    <xf numFmtId="0" fontId="108" fillId="0" borderId="76" xfId="0" applyFont="1" applyFill="1" applyBorder="1" applyAlignment="1">
      <alignment horizontal="center" wrapText="1"/>
    </xf>
    <xf numFmtId="0" fontId="109" fillId="0" borderId="29" xfId="0" applyFont="1" applyFill="1" applyBorder="1" applyAlignment="1">
      <alignment wrapText="1"/>
    </xf>
    <xf numFmtId="21" fontId="109" fillId="4" borderId="66" xfId="0" applyNumberFormat="1" applyFont="1" applyFill="1" applyBorder="1" applyAlignment="1">
      <alignment horizontal="center" wrapText="1"/>
    </xf>
    <xf numFmtId="168" fontId="109" fillId="4" borderId="81" xfId="0" applyNumberFormat="1" applyFont="1" applyFill="1" applyBorder="1" applyAlignment="1">
      <alignment horizontal="center" wrapText="1"/>
    </xf>
    <xf numFmtId="171" fontId="109" fillId="4" borderId="48" xfId="0" applyNumberFormat="1" applyFont="1" applyFill="1" applyBorder="1" applyAlignment="1">
      <alignment horizontal="center" wrapText="1"/>
    </xf>
    <xf numFmtId="21" fontId="109" fillId="4" borderId="49" xfId="0" applyNumberFormat="1" applyFont="1" applyFill="1" applyBorder="1" applyAlignment="1">
      <alignment horizontal="center"/>
    </xf>
    <xf numFmtId="0" fontId="108" fillId="0" borderId="28" xfId="0" applyFont="1" applyFill="1" applyBorder="1" applyAlignment="1">
      <alignment wrapText="1"/>
    </xf>
    <xf numFmtId="0" fontId="108" fillId="0" borderId="28" xfId="0" applyFont="1" applyFill="1" applyBorder="1" applyAlignment="1">
      <alignment horizontal="right" wrapText="1"/>
    </xf>
    <xf numFmtId="0" fontId="108" fillId="0" borderId="77" xfId="0" applyFont="1" applyFill="1" applyBorder="1" applyAlignment="1">
      <alignment wrapText="1"/>
    </xf>
    <xf numFmtId="0" fontId="109" fillId="0" borderId="28" xfId="0" applyFont="1" applyFill="1" applyBorder="1" applyAlignment="1">
      <alignment wrapText="1"/>
    </xf>
    <xf numFmtId="0" fontId="109" fillId="0" borderId="29" xfId="0" applyFont="1" applyFill="1" applyBorder="1" applyAlignment="1">
      <alignment horizontal="left" wrapText="1"/>
    </xf>
    <xf numFmtId="21" fontId="109" fillId="0" borderId="79" xfId="52" applyNumberFormat="1" applyFont="1" applyFill="1" applyBorder="1" applyAlignment="1">
      <alignment horizontal="center" vertical="center" wrapText="1"/>
      <protection/>
    </xf>
    <xf numFmtId="1" fontId="109" fillId="0" borderId="0" xfId="0" applyNumberFormat="1" applyFont="1" applyFill="1" applyBorder="1" applyAlignment="1">
      <alignment horizontal="center" wrapText="1"/>
    </xf>
    <xf numFmtId="21" fontId="109" fillId="0" borderId="29" xfId="0" applyNumberFormat="1" applyFont="1" applyFill="1" applyBorder="1" applyAlignment="1">
      <alignment horizontal="center"/>
    </xf>
    <xf numFmtId="21" fontId="109" fillId="0" borderId="49" xfId="0" applyNumberFormat="1" applyFont="1" applyFill="1" applyBorder="1" applyAlignment="1">
      <alignment horizontal="center"/>
    </xf>
    <xf numFmtId="21" fontId="109" fillId="33" borderId="79" xfId="52" applyNumberFormat="1" applyFont="1" applyFill="1" applyBorder="1" applyAlignment="1">
      <alignment horizontal="center" vertical="center" wrapText="1"/>
      <protection/>
    </xf>
    <xf numFmtId="1" fontId="109" fillId="33" borderId="0" xfId="0" applyNumberFormat="1" applyFont="1" applyFill="1" applyBorder="1" applyAlignment="1">
      <alignment horizontal="center" wrapText="1"/>
    </xf>
    <xf numFmtId="21" fontId="109" fillId="33" borderId="29" xfId="0" applyNumberFormat="1" applyFont="1" applyFill="1" applyBorder="1" applyAlignment="1">
      <alignment horizontal="center"/>
    </xf>
    <xf numFmtId="0" fontId="108" fillId="0" borderId="0" xfId="0" applyFont="1" applyFill="1" applyBorder="1" applyAlignment="1">
      <alignment/>
    </xf>
    <xf numFmtId="0" fontId="108" fillId="0" borderId="0" xfId="0" applyFont="1" applyBorder="1" applyAlignment="1">
      <alignment/>
    </xf>
    <xf numFmtId="0" fontId="108" fillId="0" borderId="82" xfId="0" applyFont="1" applyBorder="1" applyAlignment="1">
      <alignment/>
    </xf>
    <xf numFmtId="0" fontId="106" fillId="0" borderId="20" xfId="0" applyFont="1" applyFill="1" applyBorder="1" applyAlignment="1">
      <alignment horizontal="right" wrapText="1"/>
    </xf>
    <xf numFmtId="0" fontId="106" fillId="0" borderId="50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wrapText="1"/>
    </xf>
    <xf numFmtId="21" fontId="107" fillId="4" borderId="20" xfId="0" applyNumberFormat="1" applyFont="1" applyFill="1" applyBorder="1" applyAlignment="1">
      <alignment horizontal="center" wrapText="1"/>
    </xf>
    <xf numFmtId="168" fontId="107" fillId="4" borderId="50" xfId="0" applyNumberFormat="1" applyFont="1" applyFill="1" applyBorder="1" applyAlignment="1">
      <alignment horizontal="center" wrapText="1"/>
    </xf>
    <xf numFmtId="171" fontId="107" fillId="4" borderId="21" xfId="0" applyNumberFormat="1" applyFont="1" applyFill="1" applyBorder="1" applyAlignment="1">
      <alignment horizontal="center" wrapText="1"/>
    </xf>
    <xf numFmtId="21" fontId="107" fillId="4" borderId="22" xfId="0" applyNumberFormat="1" applyFont="1" applyFill="1" applyBorder="1" applyAlignment="1">
      <alignment horizontal="center"/>
    </xf>
    <xf numFmtId="0" fontId="106" fillId="0" borderId="21" xfId="0" applyFont="1" applyFill="1" applyBorder="1" applyAlignment="1">
      <alignment wrapText="1"/>
    </xf>
    <xf numFmtId="0" fontId="106" fillId="0" borderId="21" xfId="0" applyFont="1" applyFill="1" applyBorder="1" applyAlignment="1">
      <alignment horizontal="right" wrapText="1"/>
    </xf>
    <xf numFmtId="0" fontId="106" fillId="0" borderId="51" xfId="0" applyFont="1" applyFill="1" applyBorder="1" applyAlignment="1">
      <alignment wrapText="1"/>
    </xf>
    <xf numFmtId="0" fontId="107" fillId="0" borderId="21" xfId="0" applyFont="1" applyFill="1" applyBorder="1" applyAlignment="1">
      <alignment wrapText="1"/>
    </xf>
    <xf numFmtId="0" fontId="107" fillId="0" borderId="51" xfId="0" applyFont="1" applyFill="1" applyBorder="1" applyAlignment="1">
      <alignment wrapText="1"/>
    </xf>
    <xf numFmtId="0" fontId="107" fillId="0" borderId="22" xfId="0" applyFont="1" applyFill="1" applyBorder="1" applyAlignment="1">
      <alignment horizontal="left" wrapText="1"/>
    </xf>
    <xf numFmtId="21" fontId="107" fillId="0" borderId="52" xfId="52" applyNumberFormat="1" applyFont="1" applyFill="1" applyBorder="1" applyAlignment="1">
      <alignment horizontal="center" vertical="center" wrapText="1"/>
      <protection/>
    </xf>
    <xf numFmtId="1" fontId="107" fillId="0" borderId="64" xfId="0" applyNumberFormat="1" applyFont="1" applyFill="1" applyBorder="1" applyAlignment="1">
      <alignment horizontal="center" wrapText="1"/>
    </xf>
    <xf numFmtId="21" fontId="107" fillId="0" borderId="22" xfId="0" applyNumberFormat="1" applyFont="1" applyFill="1" applyBorder="1" applyAlignment="1">
      <alignment horizontal="center"/>
    </xf>
    <xf numFmtId="21" fontId="107" fillId="33" borderId="52" xfId="52" applyNumberFormat="1" applyFont="1" applyFill="1" applyBorder="1" applyAlignment="1">
      <alignment horizontal="center" vertical="center" wrapText="1"/>
      <protection/>
    </xf>
    <xf numFmtId="1" fontId="107" fillId="33" borderId="64" xfId="0" applyNumberFormat="1" applyFont="1" applyFill="1" applyBorder="1" applyAlignment="1">
      <alignment horizontal="center" wrapText="1"/>
    </xf>
    <xf numFmtId="21" fontId="107" fillId="33" borderId="22" xfId="0" applyNumberFormat="1" applyFont="1" applyFill="1" applyBorder="1" applyAlignment="1">
      <alignment horizontal="center"/>
    </xf>
    <xf numFmtId="0" fontId="106" fillId="0" borderId="64" xfId="0" applyFont="1" applyFill="1" applyBorder="1" applyAlignment="1">
      <alignment/>
    </xf>
    <xf numFmtId="0" fontId="106" fillId="0" borderId="35" xfId="0" applyFont="1" applyFill="1" applyBorder="1" applyAlignment="1">
      <alignment/>
    </xf>
    <xf numFmtId="0" fontId="106" fillId="0" borderId="35" xfId="0" applyFont="1" applyBorder="1" applyAlignment="1">
      <alignment/>
    </xf>
    <xf numFmtId="0" fontId="109" fillId="0" borderId="17" xfId="0" applyFont="1" applyFill="1" applyBorder="1" applyAlignment="1">
      <alignment wrapText="1"/>
    </xf>
    <xf numFmtId="21" fontId="109" fillId="33" borderId="55" xfId="52" applyNumberFormat="1" applyFont="1" applyFill="1" applyBorder="1" applyAlignment="1">
      <alignment horizontal="center" vertical="center" wrapText="1"/>
      <protection/>
    </xf>
    <xf numFmtId="1" fontId="109" fillId="33" borderId="19" xfId="0" applyNumberFormat="1" applyFont="1" applyFill="1" applyBorder="1" applyAlignment="1">
      <alignment horizontal="center" wrapText="1"/>
    </xf>
    <xf numFmtId="21" fontId="109" fillId="33" borderId="30" xfId="0" applyNumberFormat="1" applyFont="1" applyFill="1" applyBorder="1" applyAlignment="1">
      <alignment horizontal="center"/>
    </xf>
    <xf numFmtId="0" fontId="108" fillId="0" borderId="60" xfId="0" applyFont="1" applyBorder="1" applyAlignment="1">
      <alignment/>
    </xf>
    <xf numFmtId="0" fontId="21" fillId="0" borderId="66" xfId="0" applyFont="1" applyFill="1" applyBorder="1" applyAlignment="1">
      <alignment horizontal="right" wrapText="1"/>
    </xf>
    <xf numFmtId="0" fontId="21" fillId="0" borderId="81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wrapText="1"/>
    </xf>
    <xf numFmtId="21" fontId="17" fillId="4" borderId="66" xfId="0" applyNumberFormat="1" applyFont="1" applyFill="1" applyBorder="1" applyAlignment="1">
      <alignment horizontal="center" wrapText="1"/>
    </xf>
    <xf numFmtId="168" fontId="17" fillId="4" borderId="81" xfId="0" applyNumberFormat="1" applyFont="1" applyFill="1" applyBorder="1" applyAlignment="1">
      <alignment horizontal="center" wrapText="1"/>
    </xf>
    <xf numFmtId="171" fontId="17" fillId="4" borderId="48" xfId="0" applyNumberFormat="1" applyFont="1" applyFill="1" applyBorder="1" applyAlignment="1">
      <alignment horizontal="center" wrapText="1"/>
    </xf>
    <xf numFmtId="21" fontId="17" fillId="4" borderId="49" xfId="0" applyNumberFormat="1" applyFont="1" applyFill="1" applyBorder="1" applyAlignment="1">
      <alignment horizontal="center"/>
    </xf>
    <xf numFmtId="0" fontId="21" fillId="0" borderId="48" xfId="0" applyFont="1" applyFill="1" applyBorder="1" applyAlignment="1">
      <alignment horizontal="right" wrapText="1"/>
    </xf>
    <xf numFmtId="0" fontId="21" fillId="0" borderId="83" xfId="0" applyFont="1" applyFill="1" applyBorder="1" applyAlignment="1">
      <alignment wrapText="1"/>
    </xf>
    <xf numFmtId="0" fontId="17" fillId="0" borderId="83" xfId="0" applyFont="1" applyFill="1" applyBorder="1" applyAlignment="1">
      <alignment wrapText="1"/>
    </xf>
    <xf numFmtId="0" fontId="17" fillId="0" borderId="49" xfId="0" applyFont="1" applyFill="1" applyBorder="1" applyAlignment="1">
      <alignment horizontal="left" wrapText="1"/>
    </xf>
    <xf numFmtId="21" fontId="17" fillId="0" borderId="84" xfId="52" applyNumberFormat="1" applyFont="1" applyFill="1" applyBorder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wrapText="1"/>
    </xf>
    <xf numFmtId="21" fontId="17" fillId="33" borderId="84" xfId="52" applyNumberFormat="1" applyFont="1" applyFill="1" applyBorder="1" applyAlignment="1">
      <alignment horizontal="center" vertical="center" wrapText="1"/>
      <protection/>
    </xf>
    <xf numFmtId="1" fontId="17" fillId="33" borderId="0" xfId="0" applyNumberFormat="1" applyFont="1" applyFill="1" applyBorder="1" applyAlignment="1">
      <alignment horizontal="center" wrapText="1"/>
    </xf>
    <xf numFmtId="21" fontId="17" fillId="33" borderId="49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82" xfId="0" applyFont="1" applyBorder="1" applyAlignment="1">
      <alignment/>
    </xf>
    <xf numFmtId="0" fontId="21" fillId="0" borderId="20" xfId="0" applyFont="1" applyFill="1" applyBorder="1" applyAlignment="1">
      <alignment horizontal="right" wrapText="1"/>
    </xf>
    <xf numFmtId="21" fontId="17" fillId="4" borderId="20" xfId="0" applyNumberFormat="1" applyFont="1" applyFill="1" applyBorder="1" applyAlignment="1">
      <alignment horizontal="center" wrapText="1"/>
    </xf>
    <xf numFmtId="168" fontId="17" fillId="4" borderId="50" xfId="0" applyNumberFormat="1" applyFont="1" applyFill="1" applyBorder="1" applyAlignment="1">
      <alignment horizontal="center" wrapText="1"/>
    </xf>
    <xf numFmtId="171" fontId="17" fillId="4" borderId="21" xfId="0" applyNumberFormat="1" applyFont="1" applyFill="1" applyBorder="1" applyAlignment="1">
      <alignment horizontal="center" wrapText="1"/>
    </xf>
    <xf numFmtId="21" fontId="17" fillId="4" borderId="22" xfId="0" applyNumberFormat="1" applyFont="1" applyFill="1" applyBorder="1" applyAlignment="1">
      <alignment horizontal="center"/>
    </xf>
    <xf numFmtId="0" fontId="17" fillId="0" borderId="51" xfId="0" applyFont="1" applyFill="1" applyBorder="1" applyAlignment="1">
      <alignment wrapText="1"/>
    </xf>
    <xf numFmtId="1" fontId="17" fillId="0" borderId="64" xfId="0" applyNumberFormat="1" applyFont="1" applyFill="1" applyBorder="1" applyAlignment="1">
      <alignment horizontal="center" wrapText="1"/>
    </xf>
    <xf numFmtId="21" fontId="17" fillId="33" borderId="52" xfId="52" applyNumberFormat="1" applyFont="1" applyFill="1" applyBorder="1" applyAlignment="1">
      <alignment horizontal="center" vertical="center" wrapText="1"/>
      <protection/>
    </xf>
    <xf numFmtId="1" fontId="17" fillId="33" borderId="64" xfId="0" applyNumberFormat="1" applyFont="1" applyFill="1" applyBorder="1" applyAlignment="1">
      <alignment horizontal="center" wrapText="1"/>
    </xf>
    <xf numFmtId="21" fontId="17" fillId="33" borderId="22" xfId="0" applyNumberFormat="1" applyFont="1" applyFill="1" applyBorder="1" applyAlignment="1">
      <alignment horizontal="center"/>
    </xf>
    <xf numFmtId="0" fontId="21" fillId="0" borderId="64" xfId="0" applyFont="1" applyFill="1" applyBorder="1" applyAlignment="1">
      <alignment/>
    </xf>
    <xf numFmtId="0" fontId="21" fillId="0" borderId="64" xfId="0" applyFont="1" applyBorder="1" applyAlignment="1">
      <alignment/>
    </xf>
    <xf numFmtId="0" fontId="108" fillId="0" borderId="19" xfId="0" applyFont="1" applyBorder="1" applyAlignment="1">
      <alignment/>
    </xf>
    <xf numFmtId="21" fontId="111" fillId="0" borderId="55" xfId="52" applyNumberFormat="1" applyFont="1" applyFill="1" applyBorder="1" applyAlignment="1">
      <alignment horizontal="center" vertical="center" wrapText="1"/>
      <protection/>
    </xf>
    <xf numFmtId="21" fontId="111" fillId="33" borderId="55" xfId="52" applyNumberFormat="1" applyFont="1" applyFill="1" applyBorder="1" applyAlignment="1">
      <alignment horizontal="center" vertical="center" wrapText="1"/>
      <protection/>
    </xf>
    <xf numFmtId="1" fontId="111" fillId="33" borderId="19" xfId="0" applyNumberFormat="1" applyFont="1" applyFill="1" applyBorder="1" applyAlignment="1">
      <alignment horizontal="center" wrapText="1"/>
    </xf>
    <xf numFmtId="21" fontId="111" fillId="33" borderId="30" xfId="0" applyNumberFormat="1" applyFont="1" applyFill="1" applyBorder="1" applyAlignment="1">
      <alignment horizontal="center"/>
    </xf>
    <xf numFmtId="0" fontId="110" fillId="0" borderId="0" xfId="0" applyFont="1" applyFill="1" applyBorder="1" applyAlignment="1">
      <alignment/>
    </xf>
    <xf numFmtId="0" fontId="110" fillId="0" borderId="0" xfId="0" applyFont="1" applyBorder="1" applyAlignment="1">
      <alignment/>
    </xf>
    <xf numFmtId="0" fontId="110" fillId="0" borderId="60" xfId="0" applyFont="1" applyBorder="1" applyAlignment="1">
      <alignment/>
    </xf>
    <xf numFmtId="21" fontId="109" fillId="0" borderId="55" xfId="52" applyNumberFormat="1" applyFont="1" applyFill="1" applyBorder="1" applyAlignment="1">
      <alignment horizontal="center" wrapText="1"/>
      <protection/>
    </xf>
    <xf numFmtId="21" fontId="109" fillId="33" borderId="55" xfId="52" applyNumberFormat="1" applyFont="1" applyFill="1" applyBorder="1" applyAlignment="1">
      <alignment horizontal="center" wrapText="1"/>
      <protection/>
    </xf>
    <xf numFmtId="21" fontId="108" fillId="0" borderId="0" xfId="0" applyNumberFormat="1" applyFont="1" applyFill="1" applyBorder="1" applyAlignment="1">
      <alignment/>
    </xf>
    <xf numFmtId="0" fontId="110" fillId="0" borderId="53" xfId="0" applyFont="1" applyFill="1" applyBorder="1" applyAlignment="1">
      <alignment horizontal="center" wrapText="1"/>
    </xf>
    <xf numFmtId="0" fontId="111" fillId="0" borderId="30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21" fontId="111" fillId="33" borderId="55" xfId="52" applyNumberFormat="1" applyFont="1" applyFill="1" applyBorder="1" applyAlignment="1">
      <alignment horizontal="center" wrapText="1"/>
      <protection/>
    </xf>
    <xf numFmtId="0" fontId="111" fillId="0" borderId="17" xfId="0" applyFont="1" applyFill="1" applyBorder="1" applyAlignment="1">
      <alignment wrapText="1"/>
    </xf>
    <xf numFmtId="0" fontId="110" fillId="0" borderId="0" xfId="0" applyFont="1" applyAlignment="1">
      <alignment/>
    </xf>
    <xf numFmtId="0" fontId="110" fillId="0" borderId="20" xfId="0" applyFont="1" applyFill="1" applyBorder="1" applyAlignment="1">
      <alignment horizontal="right" wrapText="1"/>
    </xf>
    <xf numFmtId="0" fontId="110" fillId="0" borderId="50" xfId="0" applyFont="1" applyFill="1" applyBorder="1" applyAlignment="1">
      <alignment horizontal="center" wrapText="1"/>
    </xf>
    <xf numFmtId="0" fontId="111" fillId="0" borderId="22" xfId="0" applyFont="1" applyFill="1" applyBorder="1" applyAlignment="1">
      <alignment wrapText="1"/>
    </xf>
    <xf numFmtId="21" fontId="111" fillId="4" borderId="66" xfId="0" applyNumberFormat="1" applyFont="1" applyFill="1" applyBorder="1" applyAlignment="1">
      <alignment horizontal="center" wrapText="1"/>
    </xf>
    <xf numFmtId="168" fontId="111" fillId="4" borderId="81" xfId="0" applyNumberFormat="1" applyFont="1" applyFill="1" applyBorder="1" applyAlignment="1">
      <alignment horizontal="center" wrapText="1"/>
    </xf>
    <xf numFmtId="171" fontId="111" fillId="4" borderId="48" xfId="0" applyNumberFormat="1" applyFont="1" applyFill="1" applyBorder="1" applyAlignment="1">
      <alignment horizontal="center" wrapText="1"/>
    </xf>
    <xf numFmtId="21" fontId="111" fillId="4" borderId="49" xfId="0" applyNumberFormat="1" applyFont="1" applyFill="1" applyBorder="1" applyAlignment="1">
      <alignment horizontal="center"/>
    </xf>
    <xf numFmtId="0" fontId="110" fillId="0" borderId="20" xfId="0" applyFont="1" applyFill="1" applyBorder="1" applyAlignment="1">
      <alignment wrapText="1"/>
    </xf>
    <xf numFmtId="0" fontId="110" fillId="0" borderId="21" xfId="0" applyFont="1" applyFill="1" applyBorder="1" applyAlignment="1">
      <alignment horizontal="right" wrapText="1"/>
    </xf>
    <xf numFmtId="0" fontId="110" fillId="0" borderId="21" xfId="0" applyFont="1" applyFill="1" applyBorder="1" applyAlignment="1">
      <alignment wrapText="1"/>
    </xf>
    <xf numFmtId="0" fontId="110" fillId="0" borderId="51" xfId="0" applyFont="1" applyFill="1" applyBorder="1" applyAlignment="1">
      <alignment wrapText="1"/>
    </xf>
    <xf numFmtId="0" fontId="111" fillId="0" borderId="51" xfId="0" applyFont="1" applyFill="1" applyBorder="1" applyAlignment="1">
      <alignment wrapText="1"/>
    </xf>
    <xf numFmtId="0" fontId="111" fillId="0" borderId="22" xfId="0" applyFont="1" applyFill="1" applyBorder="1" applyAlignment="1">
      <alignment horizontal="left" wrapText="1"/>
    </xf>
    <xf numFmtId="21" fontId="111" fillId="0" borderId="52" xfId="52" applyNumberFormat="1" applyFont="1" applyFill="1" applyBorder="1" applyAlignment="1">
      <alignment horizontal="center" wrapText="1"/>
      <protection/>
    </xf>
    <xf numFmtId="1" fontId="111" fillId="0" borderId="64" xfId="0" applyNumberFormat="1" applyFont="1" applyFill="1" applyBorder="1" applyAlignment="1">
      <alignment horizontal="center" wrapText="1"/>
    </xf>
    <xf numFmtId="21" fontId="111" fillId="0" borderId="22" xfId="0" applyNumberFormat="1" applyFont="1" applyFill="1" applyBorder="1" applyAlignment="1">
      <alignment horizontal="center"/>
    </xf>
    <xf numFmtId="21" fontId="111" fillId="33" borderId="52" xfId="52" applyNumberFormat="1" applyFont="1" applyFill="1" applyBorder="1" applyAlignment="1">
      <alignment horizontal="center" wrapText="1"/>
      <protection/>
    </xf>
    <xf numFmtId="1" fontId="111" fillId="33" borderId="64" xfId="0" applyNumberFormat="1" applyFont="1" applyFill="1" applyBorder="1" applyAlignment="1">
      <alignment horizontal="center" wrapText="1"/>
    </xf>
    <xf numFmtId="21" fontId="111" fillId="33" borderId="22" xfId="0" applyNumberFormat="1" applyFont="1" applyFill="1" applyBorder="1" applyAlignment="1">
      <alignment horizontal="center"/>
    </xf>
    <xf numFmtId="46" fontId="23" fillId="4" borderId="13" xfId="0" applyNumberFormat="1" applyFont="1" applyFill="1" applyBorder="1" applyAlignment="1">
      <alignment horizontal="center"/>
    </xf>
    <xf numFmtId="168" fontId="23" fillId="4" borderId="14" xfId="0" applyNumberFormat="1" applyFont="1" applyFill="1" applyBorder="1" applyAlignment="1">
      <alignment horizontal="center"/>
    </xf>
    <xf numFmtId="3" fontId="23" fillId="4" borderId="14" xfId="0" applyNumberFormat="1" applyFont="1" applyFill="1" applyBorder="1" applyAlignment="1">
      <alignment horizontal="center"/>
    </xf>
    <xf numFmtId="21" fontId="23" fillId="4" borderId="15" xfId="0" applyNumberFormat="1" applyFont="1" applyFill="1" applyBorder="1" applyAlignment="1">
      <alignment horizontal="center"/>
    </xf>
    <xf numFmtId="46" fontId="16" fillId="4" borderId="40" xfId="0" applyNumberFormat="1" applyFont="1" applyFill="1" applyBorder="1" applyAlignment="1">
      <alignment horizontal="center"/>
    </xf>
    <xf numFmtId="3" fontId="23" fillId="4" borderId="34" xfId="0" applyNumberFormat="1" applyFont="1" applyFill="1" applyBorder="1" applyAlignment="1">
      <alignment horizontal="center"/>
    </xf>
    <xf numFmtId="21" fontId="25" fillId="4" borderId="43" xfId="0" applyNumberFormat="1" applyFont="1" applyFill="1" applyBorder="1" applyAlignment="1">
      <alignment horizontal="center"/>
    </xf>
    <xf numFmtId="0" fontId="16" fillId="0" borderId="32" xfId="0" applyFont="1" applyBorder="1" applyAlignment="1">
      <alignment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1" fillId="0" borderId="0" xfId="0" applyFont="1" applyFill="1" applyBorder="1" applyAlignment="1">
      <alignment horizontal="right"/>
    </xf>
    <xf numFmtId="167" fontId="16" fillId="4" borderId="62" xfId="0" applyNumberFormat="1" applyFont="1" applyFill="1" applyBorder="1" applyAlignment="1">
      <alignment horizontal="center"/>
    </xf>
    <xf numFmtId="0" fontId="16" fillId="0" borderId="31" xfId="0" applyFont="1" applyBorder="1" applyAlignment="1">
      <alignment/>
    </xf>
    <xf numFmtId="21" fontId="17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1" fontId="16" fillId="0" borderId="0" xfId="0" applyNumberFormat="1" applyFont="1" applyFill="1" applyBorder="1" applyAlignment="1">
      <alignment horizontal="center"/>
    </xf>
    <xf numFmtId="46" fontId="72" fillId="0" borderId="0" xfId="0" applyNumberFormat="1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 horizontal="center"/>
    </xf>
    <xf numFmtId="21" fontId="72" fillId="0" borderId="0" xfId="0" applyNumberFormat="1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676275</xdr:colOff>
      <xdr:row>2</xdr:row>
      <xdr:rowOff>133350</xdr:rowOff>
    </xdr:to>
    <xdr:pic>
      <xdr:nvPicPr>
        <xdr:cNvPr id="1" name="Picture 22" descr="LOGO_ZiMNaR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38100</xdr:rowOff>
    </xdr:from>
    <xdr:to>
      <xdr:col>4</xdr:col>
      <xdr:colOff>771525</xdr:colOff>
      <xdr:row>2</xdr:row>
      <xdr:rowOff>152400</xdr:rowOff>
    </xdr:to>
    <xdr:pic>
      <xdr:nvPicPr>
        <xdr:cNvPr id="1" name="Picture 22" descr="LOGO_ZiMNaR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28575</xdr:rowOff>
    </xdr:from>
    <xdr:to>
      <xdr:col>3</xdr:col>
      <xdr:colOff>1047750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57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19050</xdr:rowOff>
    </xdr:from>
    <xdr:to>
      <xdr:col>4</xdr:col>
      <xdr:colOff>733425</xdr:colOff>
      <xdr:row>2</xdr:row>
      <xdr:rowOff>133350</xdr:rowOff>
    </xdr:to>
    <xdr:pic>
      <xdr:nvPicPr>
        <xdr:cNvPr id="2" name="Picture 22" descr="LOGO_ZiMNaR_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9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11</xdr:col>
      <xdr:colOff>295275</xdr:colOff>
      <xdr:row>1</xdr:row>
      <xdr:rowOff>304800</xdr:rowOff>
    </xdr:to>
    <xdr:pic>
      <xdr:nvPicPr>
        <xdr:cNvPr id="1" name="Picture 52" descr="ZiMNaR 2012 LOGO 640 x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57150</xdr:rowOff>
    </xdr:from>
    <xdr:to>
      <xdr:col>10</xdr:col>
      <xdr:colOff>9525</xdr:colOff>
      <xdr:row>1</xdr:row>
      <xdr:rowOff>295275</xdr:rowOff>
    </xdr:to>
    <xdr:pic>
      <xdr:nvPicPr>
        <xdr:cNvPr id="2" name="Picture 62" descr="Herb_Dobrodzenia_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71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7">
      <selection activeCell="L30" sqref="L30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6384" width="9.140625" style="2" customWidth="1"/>
  </cols>
  <sheetData>
    <row r="1" ht="12.75">
      <c r="A1" s="1" t="s">
        <v>70</v>
      </c>
    </row>
    <row r="2" ht="12.75">
      <c r="A2" s="1" t="s">
        <v>71</v>
      </c>
    </row>
    <row r="3" ht="13.5" thickBot="1">
      <c r="A3" s="1" t="s">
        <v>0</v>
      </c>
    </row>
    <row r="4" spans="1:14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17">
        <v>10</v>
      </c>
      <c r="L5" s="18">
        <v>0.025520833333333336</v>
      </c>
      <c r="M5" s="19">
        <f aca="true" t="shared" si="0" ref="M5:M40">L5/10</f>
        <v>0.0025520833333333337</v>
      </c>
      <c r="N5" s="20">
        <v>1</v>
      </c>
    </row>
    <row r="6" spans="1:14" s="21" customFormat="1" ht="12" customHeight="1">
      <c r="A6" s="22">
        <v>2</v>
      </c>
      <c r="B6" s="23">
        <v>929</v>
      </c>
      <c r="C6" s="23" t="s">
        <v>14</v>
      </c>
      <c r="D6" s="24" t="s">
        <v>22</v>
      </c>
      <c r="E6" s="24" t="s">
        <v>23</v>
      </c>
      <c r="F6" s="24" t="s">
        <v>78</v>
      </c>
      <c r="G6" s="24" t="s">
        <v>16</v>
      </c>
      <c r="H6" s="24">
        <v>1972</v>
      </c>
      <c r="I6" s="24" t="s">
        <v>24</v>
      </c>
      <c r="J6" s="24" t="s">
        <v>18</v>
      </c>
      <c r="K6" s="24">
        <v>10</v>
      </c>
      <c r="L6" s="25">
        <v>0.026041666666666668</v>
      </c>
      <c r="M6" s="26">
        <f t="shared" si="0"/>
        <v>0.002604166666666667</v>
      </c>
      <c r="N6" s="27">
        <v>1</v>
      </c>
    </row>
    <row r="7" spans="1:14" s="21" customFormat="1" ht="12" customHeight="1">
      <c r="A7" s="22">
        <v>3</v>
      </c>
      <c r="B7" s="23">
        <v>932</v>
      </c>
      <c r="C7" s="23" t="s">
        <v>84</v>
      </c>
      <c r="D7" s="24" t="s">
        <v>85</v>
      </c>
      <c r="E7" s="24" t="s">
        <v>86</v>
      </c>
      <c r="F7" s="24" t="s">
        <v>75</v>
      </c>
      <c r="G7" s="24" t="s">
        <v>16</v>
      </c>
      <c r="H7" s="24">
        <v>1979</v>
      </c>
      <c r="I7" s="24" t="s">
        <v>21</v>
      </c>
      <c r="J7" s="24" t="s">
        <v>18</v>
      </c>
      <c r="K7" s="24">
        <v>10</v>
      </c>
      <c r="L7" s="25">
        <v>0.02666666666666667</v>
      </c>
      <c r="M7" s="26">
        <f t="shared" si="0"/>
        <v>0.002666666666666667</v>
      </c>
      <c r="N7" s="27">
        <v>2</v>
      </c>
    </row>
    <row r="8" spans="1:14" s="21" customFormat="1" ht="12" customHeight="1">
      <c r="A8" s="22"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24">
        <v>10</v>
      </c>
      <c r="L8" s="25">
        <v>0.027395833333333338</v>
      </c>
      <c r="M8" s="26">
        <f t="shared" si="0"/>
        <v>0.002739583333333334</v>
      </c>
      <c r="N8" s="27">
        <v>3</v>
      </c>
    </row>
    <row r="9" spans="1:14" s="28" customFormat="1" ht="12" customHeight="1">
      <c r="A9" s="22">
        <v>5</v>
      </c>
      <c r="B9" s="23">
        <v>930</v>
      </c>
      <c r="C9" s="23" t="s">
        <v>25</v>
      </c>
      <c r="D9" s="24" t="s">
        <v>80</v>
      </c>
      <c r="E9" s="24" t="s">
        <v>81</v>
      </c>
      <c r="F9" s="24" t="s">
        <v>75</v>
      </c>
      <c r="G9" s="24" t="s">
        <v>16</v>
      </c>
      <c r="H9" s="24">
        <v>1981</v>
      </c>
      <c r="I9" s="24" t="s">
        <v>21</v>
      </c>
      <c r="J9" s="24" t="s">
        <v>18</v>
      </c>
      <c r="K9" s="24">
        <v>10</v>
      </c>
      <c r="L9" s="25">
        <v>0.02837962962962963</v>
      </c>
      <c r="M9" s="26">
        <f t="shared" si="0"/>
        <v>0.002837962962962963</v>
      </c>
      <c r="N9" s="27">
        <v>4</v>
      </c>
    </row>
    <row r="10" spans="1:16" s="29" customFormat="1" ht="12" customHeight="1">
      <c r="A10" s="22">
        <v>6</v>
      </c>
      <c r="B10" s="23">
        <v>977</v>
      </c>
      <c r="C10" s="23" t="s">
        <v>69</v>
      </c>
      <c r="D10" s="24" t="s">
        <v>120</v>
      </c>
      <c r="E10" s="24" t="s">
        <v>121</v>
      </c>
      <c r="F10" s="24" t="s">
        <v>122</v>
      </c>
      <c r="G10" s="24" t="s">
        <v>16</v>
      </c>
      <c r="H10" s="24">
        <v>1992</v>
      </c>
      <c r="I10" s="24" t="s">
        <v>17</v>
      </c>
      <c r="J10" s="24" t="s">
        <v>18</v>
      </c>
      <c r="K10" s="24">
        <v>10</v>
      </c>
      <c r="L10" s="25">
        <v>0.0290162037037037</v>
      </c>
      <c r="M10" s="26">
        <f t="shared" si="0"/>
        <v>0.00290162037037037</v>
      </c>
      <c r="N10" s="27">
        <v>1</v>
      </c>
      <c r="O10" s="21"/>
      <c r="P10" s="21"/>
    </row>
    <row r="11" spans="1:14" s="21" customFormat="1" ht="12" customHeight="1">
      <c r="A11" s="22">
        <v>7</v>
      </c>
      <c r="B11" s="23">
        <v>931</v>
      </c>
      <c r="C11" s="23" t="s">
        <v>25</v>
      </c>
      <c r="D11" s="24" t="s">
        <v>57</v>
      </c>
      <c r="E11" s="24" t="s">
        <v>83</v>
      </c>
      <c r="F11" s="24" t="s">
        <v>58</v>
      </c>
      <c r="G11" s="24" t="s">
        <v>16</v>
      </c>
      <c r="H11" s="24">
        <v>1972</v>
      </c>
      <c r="I11" s="24" t="s">
        <v>24</v>
      </c>
      <c r="J11" s="24" t="s">
        <v>18</v>
      </c>
      <c r="K11" s="24">
        <v>10</v>
      </c>
      <c r="L11" s="25">
        <v>0.0290625</v>
      </c>
      <c r="M11" s="26">
        <f t="shared" si="0"/>
        <v>0.00290625</v>
      </c>
      <c r="N11" s="27">
        <v>2</v>
      </c>
    </row>
    <row r="12" spans="1:14" s="21" customFormat="1" ht="12" customHeight="1">
      <c r="A12" s="22">
        <v>8</v>
      </c>
      <c r="B12" s="23">
        <v>938</v>
      </c>
      <c r="C12" s="23" t="s">
        <v>14</v>
      </c>
      <c r="D12" s="24" t="s">
        <v>35</v>
      </c>
      <c r="E12" s="24" t="s">
        <v>26</v>
      </c>
      <c r="F12" s="24" t="s">
        <v>94</v>
      </c>
      <c r="G12" s="24" t="s">
        <v>16</v>
      </c>
      <c r="H12" s="24">
        <v>1979</v>
      </c>
      <c r="I12" s="24" t="s">
        <v>21</v>
      </c>
      <c r="J12" s="24" t="s">
        <v>18</v>
      </c>
      <c r="K12" s="24">
        <v>10</v>
      </c>
      <c r="L12" s="25">
        <v>0.029490740740740744</v>
      </c>
      <c r="M12" s="26">
        <f t="shared" si="0"/>
        <v>0.0029490740740740744</v>
      </c>
      <c r="N12" s="27">
        <v>5</v>
      </c>
    </row>
    <row r="13" spans="1:14" s="21" customFormat="1" ht="12" customHeight="1">
      <c r="A13" s="22"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>
        <v>1972</v>
      </c>
      <c r="I13" s="24" t="s">
        <v>24</v>
      </c>
      <c r="J13" s="24" t="s">
        <v>18</v>
      </c>
      <c r="K13" s="24">
        <v>10</v>
      </c>
      <c r="L13" s="25">
        <v>0.02989583333333333</v>
      </c>
      <c r="M13" s="26">
        <f t="shared" si="0"/>
        <v>0.002989583333333333</v>
      </c>
      <c r="N13" s="27">
        <v>3</v>
      </c>
    </row>
    <row r="14" spans="1:14" s="21" customFormat="1" ht="12" customHeight="1">
      <c r="A14" s="22">
        <v>10</v>
      </c>
      <c r="B14" s="23">
        <v>952</v>
      </c>
      <c r="C14" s="23" t="s">
        <v>108</v>
      </c>
      <c r="D14" s="24" t="s">
        <v>109</v>
      </c>
      <c r="E14" s="24" t="s">
        <v>15</v>
      </c>
      <c r="F14" s="24" t="s">
        <v>75</v>
      </c>
      <c r="G14" s="24" t="s">
        <v>16</v>
      </c>
      <c r="H14" s="24">
        <v>1999</v>
      </c>
      <c r="I14" s="24" t="s">
        <v>17</v>
      </c>
      <c r="J14" s="24" t="s">
        <v>18</v>
      </c>
      <c r="K14" s="24">
        <v>10</v>
      </c>
      <c r="L14" s="25">
        <v>0.03002314814814815</v>
      </c>
      <c r="M14" s="26">
        <f t="shared" si="0"/>
        <v>0.003002314814814815</v>
      </c>
      <c r="N14" s="27">
        <v>2</v>
      </c>
    </row>
    <row r="15" spans="1:14" s="21" customFormat="1" ht="12" customHeight="1">
      <c r="A15" s="22">
        <v>11</v>
      </c>
      <c r="B15" s="23">
        <v>934</v>
      </c>
      <c r="C15" s="23" t="s">
        <v>56</v>
      </c>
      <c r="D15" s="24" t="s">
        <v>65</v>
      </c>
      <c r="E15" s="24" t="s">
        <v>66</v>
      </c>
      <c r="F15" s="24" t="s">
        <v>90</v>
      </c>
      <c r="G15" s="24" t="s">
        <v>16</v>
      </c>
      <c r="H15" s="24">
        <v>1977</v>
      </c>
      <c r="I15" s="24" t="s">
        <v>21</v>
      </c>
      <c r="J15" s="24" t="s">
        <v>18</v>
      </c>
      <c r="K15" s="24">
        <v>10</v>
      </c>
      <c r="L15" s="25">
        <v>0.030034722222222223</v>
      </c>
      <c r="M15" s="26">
        <f t="shared" si="0"/>
        <v>0.0030034722222222225</v>
      </c>
      <c r="N15" s="27">
        <v>6</v>
      </c>
    </row>
    <row r="16" spans="1:14" s="21" customFormat="1" ht="12" customHeight="1">
      <c r="A16" s="22">
        <v>12</v>
      </c>
      <c r="B16" s="23">
        <v>957</v>
      </c>
      <c r="C16" s="23" t="s">
        <v>114</v>
      </c>
      <c r="D16" s="24" t="s">
        <v>115</v>
      </c>
      <c r="E16" s="24" t="s">
        <v>15</v>
      </c>
      <c r="F16" s="24" t="s">
        <v>75</v>
      </c>
      <c r="G16" s="24" t="s">
        <v>16</v>
      </c>
      <c r="H16" s="24">
        <v>1991</v>
      </c>
      <c r="I16" s="24" t="s">
        <v>17</v>
      </c>
      <c r="J16" s="24" t="s">
        <v>18</v>
      </c>
      <c r="K16" s="24">
        <v>10</v>
      </c>
      <c r="L16" s="25">
        <v>0.030219907407407407</v>
      </c>
      <c r="M16" s="26">
        <f t="shared" si="0"/>
        <v>0.003021990740740741</v>
      </c>
      <c r="N16" s="27">
        <v>3</v>
      </c>
    </row>
    <row r="17" spans="1:14" s="21" customFormat="1" ht="12" customHeight="1">
      <c r="A17" s="22">
        <v>13</v>
      </c>
      <c r="B17" s="23">
        <v>937</v>
      </c>
      <c r="C17" s="23" t="s">
        <v>41</v>
      </c>
      <c r="D17" s="24" t="s">
        <v>42</v>
      </c>
      <c r="E17" s="24" t="s">
        <v>20</v>
      </c>
      <c r="F17" s="24" t="s">
        <v>54</v>
      </c>
      <c r="G17" s="24" t="s">
        <v>16</v>
      </c>
      <c r="H17" s="24">
        <v>1979</v>
      </c>
      <c r="I17" s="24" t="s">
        <v>21</v>
      </c>
      <c r="J17" s="24" t="s">
        <v>18</v>
      </c>
      <c r="K17" s="24">
        <v>10</v>
      </c>
      <c r="L17" s="25">
        <v>0.03037037037037037</v>
      </c>
      <c r="M17" s="26">
        <f t="shared" si="0"/>
        <v>0.003037037037037037</v>
      </c>
      <c r="N17" s="27">
        <v>7</v>
      </c>
    </row>
    <row r="18" spans="1:14" s="21" customFormat="1" ht="12" customHeight="1">
      <c r="A18" s="22">
        <v>14</v>
      </c>
      <c r="B18" s="23">
        <v>940</v>
      </c>
      <c r="C18" s="23" t="s">
        <v>28</v>
      </c>
      <c r="D18" s="24" t="s">
        <v>29</v>
      </c>
      <c r="E18" s="24" t="s">
        <v>30</v>
      </c>
      <c r="F18" s="24" t="s">
        <v>75</v>
      </c>
      <c r="G18" s="24" t="s">
        <v>16</v>
      </c>
      <c r="H18" s="24">
        <v>1974</v>
      </c>
      <c r="I18" s="24" t="s">
        <v>24</v>
      </c>
      <c r="J18" s="24" t="s">
        <v>18</v>
      </c>
      <c r="K18" s="24">
        <v>10</v>
      </c>
      <c r="L18" s="25">
        <v>0.030844907407407404</v>
      </c>
      <c r="M18" s="26">
        <f t="shared" si="0"/>
        <v>0.0030844907407407405</v>
      </c>
      <c r="N18" s="27">
        <v>4</v>
      </c>
    </row>
    <row r="19" spans="1:14" s="21" customFormat="1" ht="12" customHeight="1">
      <c r="A19" s="22">
        <v>15</v>
      </c>
      <c r="B19" s="23">
        <v>948</v>
      </c>
      <c r="C19" s="23" t="s">
        <v>102</v>
      </c>
      <c r="D19" s="24" t="s">
        <v>103</v>
      </c>
      <c r="E19" s="24" t="s">
        <v>104</v>
      </c>
      <c r="F19" s="24" t="s">
        <v>75</v>
      </c>
      <c r="G19" s="24" t="s">
        <v>16</v>
      </c>
      <c r="H19" s="24">
        <v>1980</v>
      </c>
      <c r="I19" s="24" t="s">
        <v>21</v>
      </c>
      <c r="J19" s="24" t="s">
        <v>18</v>
      </c>
      <c r="K19" s="24">
        <v>10</v>
      </c>
      <c r="L19" s="25">
        <v>0.03119212962962963</v>
      </c>
      <c r="M19" s="26">
        <f t="shared" si="0"/>
        <v>0.003119212962962963</v>
      </c>
      <c r="N19" s="27">
        <v>8</v>
      </c>
    </row>
    <row r="20" spans="1:14" s="21" customFormat="1" ht="12" customHeight="1">
      <c r="A20" s="22"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24">
        <v>10</v>
      </c>
      <c r="L20" s="25">
        <v>0.03128472222222222</v>
      </c>
      <c r="M20" s="26">
        <f t="shared" si="0"/>
        <v>0.003128472222222222</v>
      </c>
      <c r="N20" s="27">
        <v>5</v>
      </c>
    </row>
    <row r="21" spans="1:14" s="21" customFormat="1" ht="12" customHeight="1">
      <c r="A21" s="22">
        <v>17</v>
      </c>
      <c r="B21" s="23">
        <v>951</v>
      </c>
      <c r="C21" s="23" t="s">
        <v>106</v>
      </c>
      <c r="D21" s="24" t="s">
        <v>107</v>
      </c>
      <c r="E21" s="24" t="s">
        <v>113</v>
      </c>
      <c r="F21" s="24" t="s">
        <v>105</v>
      </c>
      <c r="G21" s="24" t="s">
        <v>16</v>
      </c>
      <c r="H21" s="24">
        <v>1979</v>
      </c>
      <c r="I21" s="24" t="s">
        <v>21</v>
      </c>
      <c r="J21" s="24" t="s">
        <v>18</v>
      </c>
      <c r="K21" s="24">
        <v>10</v>
      </c>
      <c r="L21" s="25">
        <v>0.03222222222222222</v>
      </c>
      <c r="M21" s="26">
        <f t="shared" si="0"/>
        <v>0.0032222222222222222</v>
      </c>
      <c r="N21" s="27">
        <v>9</v>
      </c>
    </row>
    <row r="22" spans="1:14" s="21" customFormat="1" ht="12" customHeight="1">
      <c r="A22" s="22">
        <v>18</v>
      </c>
      <c r="B22" s="23">
        <v>950</v>
      </c>
      <c r="C22" s="23" t="s">
        <v>36</v>
      </c>
      <c r="D22" s="24" t="s">
        <v>64</v>
      </c>
      <c r="E22" s="24" t="s">
        <v>113</v>
      </c>
      <c r="F22" s="24" t="s">
        <v>105</v>
      </c>
      <c r="G22" s="24" t="s">
        <v>16</v>
      </c>
      <c r="H22" s="24">
        <v>1976</v>
      </c>
      <c r="I22" s="24" t="s">
        <v>21</v>
      </c>
      <c r="J22" s="24" t="s">
        <v>18</v>
      </c>
      <c r="K22" s="24">
        <v>10</v>
      </c>
      <c r="L22" s="25">
        <v>0.03364583333333333</v>
      </c>
      <c r="M22" s="26">
        <f t="shared" si="0"/>
        <v>0.003364583333333333</v>
      </c>
      <c r="N22" s="27">
        <v>10</v>
      </c>
    </row>
    <row r="23" spans="1:14" s="21" customFormat="1" ht="12" customHeight="1">
      <c r="A23" s="22">
        <v>19</v>
      </c>
      <c r="B23" s="23">
        <v>956</v>
      </c>
      <c r="C23" s="23" t="s">
        <v>43</v>
      </c>
      <c r="D23" s="24" t="s">
        <v>61</v>
      </c>
      <c r="E23" s="24" t="s">
        <v>113</v>
      </c>
      <c r="F23" s="24" t="s">
        <v>105</v>
      </c>
      <c r="G23" s="24" t="s">
        <v>16</v>
      </c>
      <c r="H23" s="24">
        <v>1975</v>
      </c>
      <c r="I23" s="24" t="s">
        <v>21</v>
      </c>
      <c r="J23" s="24" t="s">
        <v>18</v>
      </c>
      <c r="K23" s="24">
        <v>10</v>
      </c>
      <c r="L23" s="25">
        <v>0.03364583333333333</v>
      </c>
      <c r="M23" s="26">
        <f t="shared" si="0"/>
        <v>0.003364583333333333</v>
      </c>
      <c r="N23" s="27">
        <v>11</v>
      </c>
    </row>
    <row r="24" spans="1:14" s="21" customFormat="1" ht="12" customHeight="1">
      <c r="A24" s="22">
        <v>20</v>
      </c>
      <c r="B24" s="23">
        <v>936</v>
      </c>
      <c r="C24" s="23" t="s">
        <v>43</v>
      </c>
      <c r="D24" s="24" t="s">
        <v>92</v>
      </c>
      <c r="E24" s="24" t="s">
        <v>93</v>
      </c>
      <c r="F24" s="24" t="s">
        <v>75</v>
      </c>
      <c r="G24" s="24" t="s">
        <v>16</v>
      </c>
      <c r="H24" s="24">
        <v>1978</v>
      </c>
      <c r="I24" s="24" t="s">
        <v>21</v>
      </c>
      <c r="J24" s="24" t="s">
        <v>18</v>
      </c>
      <c r="K24" s="24">
        <v>10</v>
      </c>
      <c r="L24" s="25">
        <v>0.0337037037037037</v>
      </c>
      <c r="M24" s="26">
        <f t="shared" si="0"/>
        <v>0.00337037037037037</v>
      </c>
      <c r="N24" s="27">
        <v>12</v>
      </c>
    </row>
    <row r="25" spans="1:14" s="21" customFormat="1" ht="12" customHeight="1">
      <c r="A25" s="22">
        <v>21</v>
      </c>
      <c r="B25" s="23">
        <v>939</v>
      </c>
      <c r="C25" s="23" t="s">
        <v>33</v>
      </c>
      <c r="D25" s="24" t="s">
        <v>34</v>
      </c>
      <c r="E25" s="24" t="s">
        <v>26</v>
      </c>
      <c r="F25" s="24" t="s">
        <v>95</v>
      </c>
      <c r="G25" s="24" t="s">
        <v>16</v>
      </c>
      <c r="H25" s="24">
        <v>1958</v>
      </c>
      <c r="I25" s="24" t="s">
        <v>27</v>
      </c>
      <c r="J25" s="24" t="s">
        <v>18</v>
      </c>
      <c r="K25" s="24">
        <v>10</v>
      </c>
      <c r="L25" s="25">
        <v>0.03391203703703704</v>
      </c>
      <c r="M25" s="26">
        <f t="shared" si="0"/>
        <v>0.003391203703703704</v>
      </c>
      <c r="N25" s="27">
        <v>1</v>
      </c>
    </row>
    <row r="26" spans="1:14" s="21" customFormat="1" ht="12" customHeight="1">
      <c r="A26" s="22">
        <v>22</v>
      </c>
      <c r="B26" s="23">
        <v>958</v>
      </c>
      <c r="C26" s="23" t="s">
        <v>76</v>
      </c>
      <c r="D26" s="24" t="s">
        <v>116</v>
      </c>
      <c r="E26" s="24" t="s">
        <v>117</v>
      </c>
      <c r="F26" s="24" t="s">
        <v>75</v>
      </c>
      <c r="G26" s="24" t="s">
        <v>16</v>
      </c>
      <c r="H26" s="24">
        <v>1965</v>
      </c>
      <c r="I26" s="24" t="s">
        <v>24</v>
      </c>
      <c r="J26" s="24" t="s">
        <v>18</v>
      </c>
      <c r="K26" s="24">
        <v>10</v>
      </c>
      <c r="L26" s="25">
        <v>0.03425925925925926</v>
      </c>
      <c r="M26" s="26">
        <f t="shared" si="0"/>
        <v>0.003425925925925926</v>
      </c>
      <c r="N26" s="27">
        <v>6</v>
      </c>
    </row>
    <row r="27" spans="1:14" s="21" customFormat="1" ht="12" customHeight="1">
      <c r="A27" s="22">
        <v>23</v>
      </c>
      <c r="B27" s="23">
        <v>959</v>
      </c>
      <c r="C27" s="23" t="s">
        <v>69</v>
      </c>
      <c r="D27" s="24" t="s">
        <v>118</v>
      </c>
      <c r="E27" s="24" t="s">
        <v>119</v>
      </c>
      <c r="F27" s="24" t="s">
        <v>75</v>
      </c>
      <c r="G27" s="24" t="s">
        <v>16</v>
      </c>
      <c r="H27" s="24">
        <v>1986</v>
      </c>
      <c r="I27" s="24" t="s">
        <v>17</v>
      </c>
      <c r="J27" s="24" t="s">
        <v>18</v>
      </c>
      <c r="K27" s="24">
        <v>10</v>
      </c>
      <c r="L27" s="25">
        <v>0.03425925925925926</v>
      </c>
      <c r="M27" s="26">
        <f t="shared" si="0"/>
        <v>0.003425925925925926</v>
      </c>
      <c r="N27" s="27">
        <v>4</v>
      </c>
    </row>
    <row r="28" spans="1:14" s="21" customFormat="1" ht="12" customHeight="1">
      <c r="A28" s="22">
        <v>24</v>
      </c>
      <c r="B28" s="23">
        <v>944</v>
      </c>
      <c r="C28" s="23" t="s">
        <v>76</v>
      </c>
      <c r="D28" s="24" t="s">
        <v>98</v>
      </c>
      <c r="E28" s="24" t="s">
        <v>15</v>
      </c>
      <c r="F28" s="24" t="s">
        <v>75</v>
      </c>
      <c r="G28" s="24" t="s">
        <v>16</v>
      </c>
      <c r="H28" s="24">
        <v>1972</v>
      </c>
      <c r="I28" s="24" t="s">
        <v>24</v>
      </c>
      <c r="J28" s="24" t="s">
        <v>18</v>
      </c>
      <c r="K28" s="24">
        <v>10</v>
      </c>
      <c r="L28" s="25">
        <v>0.034444444444444444</v>
      </c>
      <c r="M28" s="26">
        <f t="shared" si="0"/>
        <v>0.0034444444444444444</v>
      </c>
      <c r="N28" s="27">
        <v>7</v>
      </c>
    </row>
    <row r="29" spans="1:14" s="21" customFormat="1" ht="12" customHeight="1">
      <c r="A29" s="22">
        <v>25</v>
      </c>
      <c r="B29" s="23">
        <v>935</v>
      </c>
      <c r="C29" s="23" t="s">
        <v>37</v>
      </c>
      <c r="D29" s="24" t="s">
        <v>91</v>
      </c>
      <c r="E29" s="24" t="s">
        <v>20</v>
      </c>
      <c r="F29" s="24" t="s">
        <v>54</v>
      </c>
      <c r="G29" s="24" t="s">
        <v>16</v>
      </c>
      <c r="H29" s="24">
        <v>1976</v>
      </c>
      <c r="I29" s="24" t="s">
        <v>21</v>
      </c>
      <c r="J29" s="24" t="s">
        <v>18</v>
      </c>
      <c r="K29" s="24">
        <v>10</v>
      </c>
      <c r="L29" s="25">
        <v>0.03459490740740741</v>
      </c>
      <c r="M29" s="26">
        <f t="shared" si="0"/>
        <v>0.003459490740740741</v>
      </c>
      <c r="N29" s="27">
        <v>13</v>
      </c>
    </row>
    <row r="30" spans="1:14" s="21" customFormat="1" ht="12" customHeight="1">
      <c r="A30" s="22">
        <v>26</v>
      </c>
      <c r="B30" s="23">
        <v>946</v>
      </c>
      <c r="C30" s="23" t="s">
        <v>14</v>
      </c>
      <c r="D30" s="24" t="s">
        <v>100</v>
      </c>
      <c r="E30" s="24" t="s">
        <v>101</v>
      </c>
      <c r="F30" s="24" t="s">
        <v>75</v>
      </c>
      <c r="G30" s="24" t="s">
        <v>16</v>
      </c>
      <c r="H30" s="24">
        <v>1984</v>
      </c>
      <c r="I30" s="24" t="s">
        <v>21</v>
      </c>
      <c r="J30" s="24" t="s">
        <v>18</v>
      </c>
      <c r="K30" s="24">
        <v>10</v>
      </c>
      <c r="L30" s="25">
        <v>0.03467592592592592</v>
      </c>
      <c r="M30" s="26">
        <f t="shared" si="0"/>
        <v>0.0034675925925925924</v>
      </c>
      <c r="N30" s="27">
        <v>14</v>
      </c>
    </row>
    <row r="31" spans="1:14" s="21" customFormat="1" ht="12" customHeight="1">
      <c r="A31" s="22">
        <v>27</v>
      </c>
      <c r="B31" s="23">
        <v>941</v>
      </c>
      <c r="C31" s="23" t="s">
        <v>96</v>
      </c>
      <c r="D31" s="24" t="s">
        <v>97</v>
      </c>
      <c r="E31" s="24" t="s">
        <v>26</v>
      </c>
      <c r="F31" s="24" t="s">
        <v>75</v>
      </c>
      <c r="G31" s="24" t="s">
        <v>16</v>
      </c>
      <c r="H31" s="24">
        <v>1964</v>
      </c>
      <c r="I31" s="24" t="s">
        <v>27</v>
      </c>
      <c r="J31" s="24" t="s">
        <v>18</v>
      </c>
      <c r="K31" s="24">
        <v>10</v>
      </c>
      <c r="L31" s="25">
        <v>0.035277777777777776</v>
      </c>
      <c r="M31" s="26">
        <f t="shared" si="0"/>
        <v>0.0035277777777777777</v>
      </c>
      <c r="N31" s="27">
        <v>2</v>
      </c>
    </row>
    <row r="32" spans="1:14" s="21" customFormat="1" ht="12" customHeight="1">
      <c r="A32" s="22">
        <v>28</v>
      </c>
      <c r="B32" s="23">
        <v>953</v>
      </c>
      <c r="C32" s="23" t="s">
        <v>106</v>
      </c>
      <c r="D32" s="24" t="s">
        <v>64</v>
      </c>
      <c r="E32" s="24" t="s">
        <v>113</v>
      </c>
      <c r="F32" s="24" t="s">
        <v>105</v>
      </c>
      <c r="G32" s="24" t="s">
        <v>16</v>
      </c>
      <c r="H32" s="24">
        <v>1984</v>
      </c>
      <c r="I32" s="24" t="s">
        <v>24</v>
      </c>
      <c r="J32" s="24" t="s">
        <v>18</v>
      </c>
      <c r="K32" s="24">
        <v>10</v>
      </c>
      <c r="L32" s="25">
        <v>0.03643518518518519</v>
      </c>
      <c r="M32" s="26">
        <f t="shared" si="0"/>
        <v>0.003643518518518519</v>
      </c>
      <c r="N32" s="27">
        <v>8</v>
      </c>
    </row>
    <row r="33" spans="1:14" s="21" customFormat="1" ht="12" customHeight="1">
      <c r="A33" s="22">
        <v>29</v>
      </c>
      <c r="B33" s="23">
        <v>927</v>
      </c>
      <c r="C33" s="23" t="s">
        <v>76</v>
      </c>
      <c r="D33" s="24" t="s">
        <v>77</v>
      </c>
      <c r="E33" s="24" t="s">
        <v>23</v>
      </c>
      <c r="F33" s="24" t="s">
        <v>75</v>
      </c>
      <c r="G33" s="24" t="s">
        <v>16</v>
      </c>
      <c r="H33" s="24">
        <v>1978</v>
      </c>
      <c r="I33" s="24" t="s">
        <v>21</v>
      </c>
      <c r="J33" s="24" t="s">
        <v>18</v>
      </c>
      <c r="K33" s="24">
        <v>10</v>
      </c>
      <c r="L33" s="25">
        <v>0.03704861111111111</v>
      </c>
      <c r="M33" s="26">
        <f t="shared" si="0"/>
        <v>0.003704861111111111</v>
      </c>
      <c r="N33" s="27">
        <v>15</v>
      </c>
    </row>
    <row r="34" spans="1:16" s="21" customFormat="1" ht="12" customHeight="1">
      <c r="A34" s="22">
        <v>30</v>
      </c>
      <c r="B34" s="23">
        <v>954</v>
      </c>
      <c r="C34" s="23" t="s">
        <v>110</v>
      </c>
      <c r="D34" s="24" t="s">
        <v>111</v>
      </c>
      <c r="E34" s="24" t="s">
        <v>113</v>
      </c>
      <c r="F34" s="24" t="s">
        <v>105</v>
      </c>
      <c r="G34" s="24" t="s">
        <v>16</v>
      </c>
      <c r="H34" s="24">
        <v>1968</v>
      </c>
      <c r="I34" s="24" t="s">
        <v>24</v>
      </c>
      <c r="J34" s="24" t="s">
        <v>18</v>
      </c>
      <c r="K34" s="24">
        <v>10</v>
      </c>
      <c r="L34" s="25">
        <v>0.03774305555555556</v>
      </c>
      <c r="M34" s="26">
        <f t="shared" si="0"/>
        <v>0.003774305555555556</v>
      </c>
      <c r="N34" s="27">
        <v>9</v>
      </c>
      <c r="O34" s="29"/>
      <c r="P34" s="29"/>
    </row>
    <row r="35" spans="1:14" s="64" customFormat="1" ht="12.75">
      <c r="A35" s="41">
        <v>31</v>
      </c>
      <c r="B35" s="42">
        <v>955</v>
      </c>
      <c r="C35" s="42" t="s">
        <v>46</v>
      </c>
      <c r="D35" s="43" t="s">
        <v>47</v>
      </c>
      <c r="E35" s="43" t="s">
        <v>15</v>
      </c>
      <c r="F35" s="43" t="s">
        <v>75</v>
      </c>
      <c r="G35" s="43" t="s">
        <v>39</v>
      </c>
      <c r="H35" s="43">
        <v>1954</v>
      </c>
      <c r="I35" s="43" t="s">
        <v>112</v>
      </c>
      <c r="J35" s="43" t="s">
        <v>18</v>
      </c>
      <c r="K35" s="60">
        <v>10</v>
      </c>
      <c r="L35" s="61">
        <v>0.03881944444444444</v>
      </c>
      <c r="M35" s="62">
        <f t="shared" si="0"/>
        <v>0.003881944444444444</v>
      </c>
      <c r="N35" s="63">
        <v>1</v>
      </c>
    </row>
    <row r="36" spans="1:14" s="21" customFormat="1" ht="12" customHeight="1">
      <c r="A36" s="54">
        <v>32</v>
      </c>
      <c r="B36" s="55">
        <v>928</v>
      </c>
      <c r="C36" s="55" t="s">
        <v>31</v>
      </c>
      <c r="D36" s="56" t="s">
        <v>32</v>
      </c>
      <c r="E36" s="56" t="s">
        <v>15</v>
      </c>
      <c r="F36" s="56" t="s">
        <v>82</v>
      </c>
      <c r="G36" s="56" t="s">
        <v>16</v>
      </c>
      <c r="H36" s="56">
        <v>1960</v>
      </c>
      <c r="I36" s="56" t="s">
        <v>27</v>
      </c>
      <c r="J36" s="56" t="s">
        <v>18</v>
      </c>
      <c r="K36" s="24">
        <v>10</v>
      </c>
      <c r="L36" s="25">
        <v>0.03881944444444444</v>
      </c>
      <c r="M36" s="26">
        <f t="shared" si="0"/>
        <v>0.003881944444444444</v>
      </c>
      <c r="N36" s="27">
        <v>3</v>
      </c>
    </row>
    <row r="37" spans="1:14" s="21" customFormat="1" ht="12" customHeight="1">
      <c r="A37" s="22">
        <v>33</v>
      </c>
      <c r="B37" s="23">
        <v>942</v>
      </c>
      <c r="C37" s="23" t="s">
        <v>62</v>
      </c>
      <c r="D37" s="24" t="s">
        <v>63</v>
      </c>
      <c r="E37" s="24" t="s">
        <v>15</v>
      </c>
      <c r="F37" s="24" t="s">
        <v>75</v>
      </c>
      <c r="G37" s="24" t="s">
        <v>16</v>
      </c>
      <c r="H37" s="24">
        <v>1962</v>
      </c>
      <c r="I37" s="24" t="s">
        <v>27</v>
      </c>
      <c r="J37" s="24" t="s">
        <v>18</v>
      </c>
      <c r="K37" s="24">
        <v>10</v>
      </c>
      <c r="L37" s="25">
        <v>0.03881944444444444</v>
      </c>
      <c r="M37" s="26">
        <f t="shared" si="0"/>
        <v>0.003881944444444444</v>
      </c>
      <c r="N37" s="27">
        <v>4</v>
      </c>
    </row>
    <row r="38" spans="1:14" s="21" customFormat="1" ht="12" customHeight="1">
      <c r="A38" s="22">
        <v>34</v>
      </c>
      <c r="B38" s="23">
        <v>943</v>
      </c>
      <c r="C38" s="23" t="s">
        <v>43</v>
      </c>
      <c r="D38" s="24" t="s">
        <v>44</v>
      </c>
      <c r="E38" s="24" t="s">
        <v>15</v>
      </c>
      <c r="F38" s="24" t="s">
        <v>75</v>
      </c>
      <c r="G38" s="24" t="s">
        <v>16</v>
      </c>
      <c r="H38" s="24">
        <v>1959</v>
      </c>
      <c r="I38" s="24" t="s">
        <v>27</v>
      </c>
      <c r="J38" s="24" t="s">
        <v>18</v>
      </c>
      <c r="K38" s="24">
        <v>10</v>
      </c>
      <c r="L38" s="25">
        <v>0.03881944444444444</v>
      </c>
      <c r="M38" s="26">
        <f t="shared" si="0"/>
        <v>0.003881944444444444</v>
      </c>
      <c r="N38" s="27">
        <v>5</v>
      </c>
    </row>
    <row r="39" spans="1:14" s="21" customFormat="1" ht="12" customHeight="1">
      <c r="A39" s="22">
        <v>35</v>
      </c>
      <c r="B39" s="23">
        <v>947</v>
      </c>
      <c r="C39" s="23" t="s">
        <v>48</v>
      </c>
      <c r="D39" s="24" t="s">
        <v>49</v>
      </c>
      <c r="E39" s="24" t="s">
        <v>59</v>
      </c>
      <c r="F39" s="24" t="s">
        <v>82</v>
      </c>
      <c r="G39" s="24" t="s">
        <v>16</v>
      </c>
      <c r="H39" s="24">
        <v>1949</v>
      </c>
      <c r="I39" s="24" t="s">
        <v>50</v>
      </c>
      <c r="J39" s="24" t="s">
        <v>18</v>
      </c>
      <c r="K39" s="24">
        <v>10</v>
      </c>
      <c r="L39" s="25">
        <v>0.03881944444444444</v>
      </c>
      <c r="M39" s="26">
        <f t="shared" si="0"/>
        <v>0.003881944444444444</v>
      </c>
      <c r="N39" s="27">
        <v>1</v>
      </c>
    </row>
    <row r="40" spans="1:14" s="21" customFormat="1" ht="12" customHeight="1" thickBot="1">
      <c r="A40" s="30">
        <v>36</v>
      </c>
      <c r="B40" s="31">
        <v>949</v>
      </c>
      <c r="C40" s="31" t="s">
        <v>76</v>
      </c>
      <c r="D40" s="32" t="s">
        <v>38</v>
      </c>
      <c r="E40" s="32" t="s">
        <v>15</v>
      </c>
      <c r="F40" s="32" t="s">
        <v>75</v>
      </c>
      <c r="G40" s="32" t="s">
        <v>16</v>
      </c>
      <c r="H40" s="32">
        <v>1972</v>
      </c>
      <c r="I40" s="32" t="s">
        <v>24</v>
      </c>
      <c r="J40" s="32" t="s">
        <v>18</v>
      </c>
      <c r="K40" s="32">
        <v>10</v>
      </c>
      <c r="L40" s="52">
        <v>0.03881944444444444</v>
      </c>
      <c r="M40" s="53">
        <f t="shared" si="0"/>
        <v>0.003881944444444444</v>
      </c>
      <c r="N40" s="33">
        <v>10</v>
      </c>
    </row>
    <row r="41" spans="3:16" s="10" customFormat="1" ht="13.5" thickBot="1">
      <c r="C41" s="2"/>
      <c r="D41" s="2"/>
      <c r="E41" s="2"/>
      <c r="F41" s="2"/>
      <c r="G41" s="2"/>
      <c r="H41" s="2"/>
      <c r="I41" s="2"/>
      <c r="J41" s="2"/>
      <c r="K41" s="48">
        <f>SUM(K5:K40)</f>
        <v>360</v>
      </c>
      <c r="L41" s="49">
        <f>SUM(L5:L40)</f>
        <v>1.1842245370370375</v>
      </c>
      <c r="M41" s="50">
        <f>L41/K41</f>
        <v>0.0032895126028806595</v>
      </c>
      <c r="N41" s="51">
        <f>M41*10</f>
        <v>0.03289512602880659</v>
      </c>
      <c r="O41" s="12"/>
      <c r="P41" s="65"/>
    </row>
    <row r="42" s="10" customFormat="1" ht="12.75">
      <c r="L42" s="11"/>
    </row>
    <row r="43" s="10" customFormat="1" ht="13.5" thickBot="1"/>
    <row r="44" spans="1:14" s="71" customFormat="1" ht="35.25" thickBot="1">
      <c r="A44" s="67" t="s">
        <v>55</v>
      </c>
      <c r="B44" s="68" t="s">
        <v>1</v>
      </c>
      <c r="C44" s="68" t="s">
        <v>2</v>
      </c>
      <c r="D44" s="68" t="s">
        <v>3</v>
      </c>
      <c r="E44" s="68" t="s">
        <v>4</v>
      </c>
      <c r="F44" s="68" t="s">
        <v>5</v>
      </c>
      <c r="G44" s="68" t="s">
        <v>6</v>
      </c>
      <c r="H44" s="68" t="s">
        <v>7</v>
      </c>
      <c r="I44" s="68" t="s">
        <v>8</v>
      </c>
      <c r="J44" s="68" t="s">
        <v>9</v>
      </c>
      <c r="K44" s="68" t="s">
        <v>10</v>
      </c>
      <c r="L44" s="68" t="s">
        <v>11</v>
      </c>
      <c r="M44" s="69" t="s">
        <v>12</v>
      </c>
      <c r="N44" s="70" t="s">
        <v>13</v>
      </c>
    </row>
    <row r="45" spans="1:14" s="40" customFormat="1" ht="12.75">
      <c r="A45" s="34">
        <v>1</v>
      </c>
      <c r="B45" s="35">
        <v>98</v>
      </c>
      <c r="C45" s="35" t="s">
        <v>60</v>
      </c>
      <c r="D45" s="36" t="s">
        <v>124</v>
      </c>
      <c r="E45" s="36" t="s">
        <v>83</v>
      </c>
      <c r="F45" s="36" t="s">
        <v>75</v>
      </c>
      <c r="G45" s="36" t="s">
        <v>39</v>
      </c>
      <c r="H45" s="36">
        <v>1976</v>
      </c>
      <c r="I45" s="36" t="s">
        <v>40</v>
      </c>
      <c r="J45" s="36" t="s">
        <v>123</v>
      </c>
      <c r="K45" s="36">
        <v>5</v>
      </c>
      <c r="L45" s="37">
        <v>0.024513888888888887</v>
      </c>
      <c r="M45" s="38">
        <f>L45/5</f>
        <v>0.004902777777777778</v>
      </c>
      <c r="N45" s="39">
        <v>1</v>
      </c>
    </row>
    <row r="46" spans="1:14" s="47" customFormat="1" ht="12.75">
      <c r="A46" s="41">
        <v>2</v>
      </c>
      <c r="B46" s="42">
        <v>133</v>
      </c>
      <c r="C46" s="42" t="s">
        <v>125</v>
      </c>
      <c r="D46" s="43" t="s">
        <v>126</v>
      </c>
      <c r="E46" s="43" t="s">
        <v>15</v>
      </c>
      <c r="F46" s="43" t="s">
        <v>75</v>
      </c>
      <c r="G46" s="43" t="s">
        <v>39</v>
      </c>
      <c r="H46" s="43">
        <v>1973</v>
      </c>
      <c r="I46" s="43" t="s">
        <v>45</v>
      </c>
      <c r="J46" s="43" t="s">
        <v>123</v>
      </c>
      <c r="K46" s="43">
        <v>5</v>
      </c>
      <c r="L46" s="44">
        <v>0.026331018518518517</v>
      </c>
      <c r="M46" s="45">
        <f>L46/5</f>
        <v>0.0052662037037037035</v>
      </c>
      <c r="N46" s="46">
        <v>1</v>
      </c>
    </row>
    <row r="47" spans="1:14" s="78" customFormat="1" ht="13.5" thickBot="1">
      <c r="A47" s="72">
        <v>3</v>
      </c>
      <c r="B47" s="73">
        <v>134</v>
      </c>
      <c r="C47" s="73" t="s">
        <v>127</v>
      </c>
      <c r="D47" s="74" t="s">
        <v>128</v>
      </c>
      <c r="E47" s="74" t="s">
        <v>15</v>
      </c>
      <c r="F47" s="74" t="s">
        <v>75</v>
      </c>
      <c r="G47" s="74" t="s">
        <v>16</v>
      </c>
      <c r="H47" s="74">
        <v>1941</v>
      </c>
      <c r="I47" s="74" t="s">
        <v>79</v>
      </c>
      <c r="J47" s="74" t="s">
        <v>123</v>
      </c>
      <c r="K47" s="74">
        <v>5</v>
      </c>
      <c r="L47" s="75">
        <v>0.03043981481481482</v>
      </c>
      <c r="M47" s="76">
        <f>L47/5</f>
        <v>0.006087962962962963</v>
      </c>
      <c r="N47" s="77">
        <v>1</v>
      </c>
    </row>
    <row r="48" spans="1:16" ht="13.5" thickBot="1">
      <c r="A48" s="9"/>
      <c r="K48" s="57">
        <f>SUM(K45:K47)</f>
        <v>15</v>
      </c>
      <c r="L48" s="58">
        <f>SUM(L45:L47)</f>
        <v>0.08128472222222223</v>
      </c>
      <c r="M48" s="59">
        <f>L48/K48</f>
        <v>0.005418981481481482</v>
      </c>
      <c r="N48" s="51">
        <f>M48*5</f>
        <v>0.02709490740740741</v>
      </c>
      <c r="P48" s="66"/>
    </row>
    <row r="49" spans="1:16" ht="12.75">
      <c r="A49" s="8" t="s">
        <v>51</v>
      </c>
      <c r="P49" s="66"/>
    </row>
    <row r="50" spans="1:2" ht="12.75">
      <c r="A50" s="9" t="s">
        <v>129</v>
      </c>
      <c r="B50" s="10"/>
    </row>
    <row r="51" spans="1:13" ht="12.75">
      <c r="A51" s="9" t="s">
        <v>52</v>
      </c>
      <c r="B51" s="10"/>
      <c r="M51" s="11"/>
    </row>
    <row r="52" spans="1:13" ht="12.75">
      <c r="A52" s="13" t="s">
        <v>130</v>
      </c>
      <c r="B52" s="14"/>
      <c r="M52" s="11"/>
    </row>
    <row r="53" spans="1:2" ht="12.75">
      <c r="A53" s="9" t="s">
        <v>131</v>
      </c>
      <c r="B53" s="10"/>
    </row>
    <row r="54" spans="1:2" ht="12.75">
      <c r="A54" s="9" t="s">
        <v>132</v>
      </c>
      <c r="B54" s="10"/>
    </row>
    <row r="55" ht="12.75">
      <c r="A55" s="79" t="s">
        <v>133</v>
      </c>
    </row>
    <row r="56" ht="12.75">
      <c r="A56" s="9" t="s">
        <v>72</v>
      </c>
    </row>
  </sheetData>
  <sheetProtection/>
  <autoFilter ref="A4:O41"/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22">
      <selection activeCell="A48" sqref="A48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hidden="1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hidden="1" customWidth="1"/>
    <col min="14" max="14" width="8.00390625" style="2" customWidth="1"/>
    <col min="15" max="16384" width="9.140625" style="2" customWidth="1"/>
  </cols>
  <sheetData>
    <row r="1" ht="12.75">
      <c r="A1" s="1" t="s">
        <v>134</v>
      </c>
    </row>
    <row r="2" ht="12.75">
      <c r="A2" s="1" t="s">
        <v>135</v>
      </c>
    </row>
    <row r="3" ht="13.5" thickBot="1">
      <c r="A3" s="1" t="s">
        <v>0</v>
      </c>
    </row>
    <row r="4" spans="1:14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17">
        <v>10</v>
      </c>
      <c r="L5" s="18">
        <v>0.024837962962962964</v>
      </c>
      <c r="M5" s="19">
        <f aca="true" t="shared" si="0" ref="M5:M43">L5/10</f>
        <v>0.0024837962962962964</v>
      </c>
      <c r="N5" s="20">
        <v>1</v>
      </c>
    </row>
    <row r="6" spans="1:14" s="21" customFormat="1" ht="12" customHeight="1">
      <c r="A6" s="22">
        <f>A5+1</f>
        <v>2</v>
      </c>
      <c r="B6" s="23">
        <v>929</v>
      </c>
      <c r="C6" s="23" t="s">
        <v>14</v>
      </c>
      <c r="D6" s="24" t="s">
        <v>22</v>
      </c>
      <c r="E6" s="24" t="s">
        <v>23</v>
      </c>
      <c r="F6" s="24" t="s">
        <v>78</v>
      </c>
      <c r="G6" s="24" t="s">
        <v>16</v>
      </c>
      <c r="H6" s="24">
        <v>1972</v>
      </c>
      <c r="I6" s="24" t="s">
        <v>24</v>
      </c>
      <c r="J6" s="24" t="s">
        <v>18</v>
      </c>
      <c r="K6" s="24">
        <v>10</v>
      </c>
      <c r="L6" s="25">
        <v>0.025590277777777778</v>
      </c>
      <c r="M6" s="26">
        <f t="shared" si="0"/>
        <v>0.0025590277777777777</v>
      </c>
      <c r="N6" s="27">
        <v>1</v>
      </c>
    </row>
    <row r="7" spans="1:14" s="21" customFormat="1" ht="12" customHeight="1">
      <c r="A7" s="22">
        <f aca="true" t="shared" si="1" ref="A7:A43">A6+1</f>
        <v>3</v>
      </c>
      <c r="B7" s="23">
        <v>932</v>
      </c>
      <c r="C7" s="23" t="s">
        <v>84</v>
      </c>
      <c r="D7" s="24" t="s">
        <v>85</v>
      </c>
      <c r="E7" s="24" t="s">
        <v>86</v>
      </c>
      <c r="F7" s="24" t="s">
        <v>75</v>
      </c>
      <c r="G7" s="24" t="s">
        <v>16</v>
      </c>
      <c r="H7" s="24">
        <v>1979</v>
      </c>
      <c r="I7" s="24" t="s">
        <v>21</v>
      </c>
      <c r="J7" s="24" t="s">
        <v>18</v>
      </c>
      <c r="K7" s="24">
        <v>10</v>
      </c>
      <c r="L7" s="25">
        <v>0.02576388888888889</v>
      </c>
      <c r="M7" s="26">
        <f t="shared" si="0"/>
        <v>0.0025763888888888893</v>
      </c>
      <c r="N7" s="27">
        <v>2</v>
      </c>
    </row>
    <row r="8" spans="1:14" s="21" customFormat="1" ht="12" customHeight="1">
      <c r="A8" s="22">
        <f t="shared" si="1"/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24">
        <v>10</v>
      </c>
      <c r="L8" s="25">
        <v>0.02685185185185185</v>
      </c>
      <c r="M8" s="26">
        <f t="shared" si="0"/>
        <v>0.002685185185185185</v>
      </c>
      <c r="N8" s="27">
        <v>3</v>
      </c>
    </row>
    <row r="9" spans="1:17" s="28" customFormat="1" ht="12" customHeight="1">
      <c r="A9" s="22">
        <f t="shared" si="1"/>
        <v>5</v>
      </c>
      <c r="B9" s="23">
        <v>930</v>
      </c>
      <c r="C9" s="23" t="s">
        <v>25</v>
      </c>
      <c r="D9" s="24" t="s">
        <v>80</v>
      </c>
      <c r="E9" s="24" t="s">
        <v>81</v>
      </c>
      <c r="F9" s="24" t="s">
        <v>75</v>
      </c>
      <c r="G9" s="24" t="s">
        <v>16</v>
      </c>
      <c r="H9" s="24">
        <v>1981</v>
      </c>
      <c r="I9" s="24" t="s">
        <v>21</v>
      </c>
      <c r="J9" s="24" t="s">
        <v>18</v>
      </c>
      <c r="K9" s="24">
        <v>10</v>
      </c>
      <c r="L9" s="25">
        <v>0.02756944444444445</v>
      </c>
      <c r="M9" s="26">
        <f t="shared" si="0"/>
        <v>0.0027569444444444447</v>
      </c>
      <c r="N9" s="27">
        <v>4</v>
      </c>
      <c r="Q9" s="21"/>
    </row>
    <row r="10" spans="1:17" s="29" customFormat="1" ht="12" customHeight="1">
      <c r="A10" s="22">
        <f t="shared" si="1"/>
        <v>6</v>
      </c>
      <c r="B10" s="23">
        <v>938</v>
      </c>
      <c r="C10" s="23" t="s">
        <v>14</v>
      </c>
      <c r="D10" s="24" t="s">
        <v>35</v>
      </c>
      <c r="E10" s="24" t="s">
        <v>26</v>
      </c>
      <c r="F10" s="24" t="s">
        <v>94</v>
      </c>
      <c r="G10" s="24" t="s">
        <v>16</v>
      </c>
      <c r="H10" s="24">
        <v>1979</v>
      </c>
      <c r="I10" s="24" t="s">
        <v>21</v>
      </c>
      <c r="J10" s="24" t="s">
        <v>18</v>
      </c>
      <c r="K10" s="24">
        <v>10</v>
      </c>
      <c r="L10" s="25">
        <v>0.02890046296296296</v>
      </c>
      <c r="M10" s="26">
        <f t="shared" si="0"/>
        <v>0.002890046296296296</v>
      </c>
      <c r="N10" s="27">
        <v>5</v>
      </c>
      <c r="O10" s="21"/>
      <c r="P10" s="21"/>
      <c r="Q10" s="21"/>
    </row>
    <row r="11" spans="1:14" s="21" customFormat="1" ht="12" customHeight="1">
      <c r="A11" s="22">
        <f t="shared" si="1"/>
        <v>7</v>
      </c>
      <c r="B11" s="23">
        <v>977</v>
      </c>
      <c r="C11" s="23" t="s">
        <v>69</v>
      </c>
      <c r="D11" s="24" t="s">
        <v>120</v>
      </c>
      <c r="E11" s="24" t="s">
        <v>121</v>
      </c>
      <c r="F11" s="24" t="s">
        <v>122</v>
      </c>
      <c r="G11" s="24" t="s">
        <v>16</v>
      </c>
      <c r="H11" s="24">
        <v>1992</v>
      </c>
      <c r="I11" s="24" t="s">
        <v>17</v>
      </c>
      <c r="J11" s="24" t="s">
        <v>18</v>
      </c>
      <c r="K11" s="24">
        <v>10</v>
      </c>
      <c r="L11" s="25">
        <v>0.028946759259259255</v>
      </c>
      <c r="M11" s="26">
        <f t="shared" si="0"/>
        <v>0.0028946759259259255</v>
      </c>
      <c r="N11" s="27">
        <v>1</v>
      </c>
    </row>
    <row r="12" spans="1:14" s="21" customFormat="1" ht="12" customHeight="1">
      <c r="A12" s="22">
        <f t="shared" si="1"/>
        <v>8</v>
      </c>
      <c r="B12" s="23">
        <v>931</v>
      </c>
      <c r="C12" s="23" t="s">
        <v>25</v>
      </c>
      <c r="D12" s="24" t="s">
        <v>57</v>
      </c>
      <c r="E12" s="24" t="s">
        <v>83</v>
      </c>
      <c r="F12" s="24" t="s">
        <v>58</v>
      </c>
      <c r="G12" s="24" t="s">
        <v>16</v>
      </c>
      <c r="H12" s="24">
        <v>1972</v>
      </c>
      <c r="I12" s="24" t="s">
        <v>24</v>
      </c>
      <c r="J12" s="24" t="s">
        <v>18</v>
      </c>
      <c r="K12" s="24">
        <v>10</v>
      </c>
      <c r="L12" s="25">
        <v>0.02900462962962963</v>
      </c>
      <c r="M12" s="26">
        <f t="shared" si="0"/>
        <v>0.002900462962962963</v>
      </c>
      <c r="N12" s="27">
        <v>2</v>
      </c>
    </row>
    <row r="13" spans="1:14" s="21" customFormat="1" ht="12" customHeight="1">
      <c r="A13" s="22">
        <f t="shared" si="1"/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>
        <v>1972</v>
      </c>
      <c r="I13" s="24" t="s">
        <v>24</v>
      </c>
      <c r="J13" s="24" t="s">
        <v>18</v>
      </c>
      <c r="K13" s="24">
        <v>10</v>
      </c>
      <c r="L13" s="25">
        <v>0.02957175925925926</v>
      </c>
      <c r="M13" s="26">
        <f t="shared" si="0"/>
        <v>0.002957175925925926</v>
      </c>
      <c r="N13" s="27">
        <v>3</v>
      </c>
    </row>
    <row r="14" spans="1:14" s="21" customFormat="1" ht="12" customHeight="1">
      <c r="A14" s="22">
        <f t="shared" si="1"/>
        <v>10</v>
      </c>
      <c r="B14" s="23">
        <v>1000</v>
      </c>
      <c r="C14" s="23" t="s">
        <v>136</v>
      </c>
      <c r="D14" s="24" t="s">
        <v>137</v>
      </c>
      <c r="E14" s="24" t="s">
        <v>26</v>
      </c>
      <c r="F14" s="24" t="s">
        <v>82</v>
      </c>
      <c r="G14" s="24" t="s">
        <v>16</v>
      </c>
      <c r="H14" s="24">
        <v>1955</v>
      </c>
      <c r="I14" s="24" t="s">
        <v>27</v>
      </c>
      <c r="J14" s="24" t="s">
        <v>18</v>
      </c>
      <c r="K14" s="24">
        <v>10</v>
      </c>
      <c r="L14" s="25">
        <v>0.029618055555555554</v>
      </c>
      <c r="M14" s="26">
        <f t="shared" si="0"/>
        <v>0.002961805555555555</v>
      </c>
      <c r="N14" s="27">
        <v>1</v>
      </c>
    </row>
    <row r="15" spans="1:14" s="21" customFormat="1" ht="12" customHeight="1">
      <c r="A15" s="22">
        <f t="shared" si="1"/>
        <v>11</v>
      </c>
      <c r="B15" s="23">
        <v>952</v>
      </c>
      <c r="C15" s="23" t="s">
        <v>108</v>
      </c>
      <c r="D15" s="24" t="s">
        <v>109</v>
      </c>
      <c r="E15" s="24" t="s">
        <v>15</v>
      </c>
      <c r="F15" s="24" t="s">
        <v>75</v>
      </c>
      <c r="G15" s="24" t="s">
        <v>16</v>
      </c>
      <c r="H15" s="24">
        <v>1999</v>
      </c>
      <c r="I15" s="24" t="s">
        <v>17</v>
      </c>
      <c r="J15" s="24" t="s">
        <v>18</v>
      </c>
      <c r="K15" s="24">
        <v>10</v>
      </c>
      <c r="L15" s="25">
        <v>0.029675925925925925</v>
      </c>
      <c r="M15" s="26">
        <f t="shared" si="0"/>
        <v>0.0029675925925925924</v>
      </c>
      <c r="N15" s="27">
        <v>2</v>
      </c>
    </row>
    <row r="16" spans="1:14" s="21" customFormat="1" ht="12" customHeight="1">
      <c r="A16" s="22">
        <f t="shared" si="1"/>
        <v>12</v>
      </c>
      <c r="B16" s="23">
        <v>940</v>
      </c>
      <c r="C16" s="23" t="s">
        <v>28</v>
      </c>
      <c r="D16" s="24" t="s">
        <v>29</v>
      </c>
      <c r="E16" s="24" t="s">
        <v>30</v>
      </c>
      <c r="F16" s="24" t="s">
        <v>75</v>
      </c>
      <c r="G16" s="24" t="s">
        <v>16</v>
      </c>
      <c r="H16" s="24">
        <v>1974</v>
      </c>
      <c r="I16" s="24" t="s">
        <v>24</v>
      </c>
      <c r="J16" s="24" t="s">
        <v>18</v>
      </c>
      <c r="K16" s="24">
        <v>10</v>
      </c>
      <c r="L16" s="25">
        <v>0.0297337962962963</v>
      </c>
      <c r="M16" s="26">
        <f t="shared" si="0"/>
        <v>0.00297337962962963</v>
      </c>
      <c r="N16" s="27">
        <v>4</v>
      </c>
    </row>
    <row r="17" spans="1:14" s="21" customFormat="1" ht="12" customHeight="1">
      <c r="A17" s="22">
        <f t="shared" si="1"/>
        <v>13</v>
      </c>
      <c r="B17" s="23">
        <v>957</v>
      </c>
      <c r="C17" s="23" t="s">
        <v>114</v>
      </c>
      <c r="D17" s="24" t="s">
        <v>115</v>
      </c>
      <c r="E17" s="24" t="s">
        <v>15</v>
      </c>
      <c r="F17" s="24" t="s">
        <v>75</v>
      </c>
      <c r="G17" s="24" t="s">
        <v>16</v>
      </c>
      <c r="H17" s="24">
        <v>1991</v>
      </c>
      <c r="I17" s="24" t="s">
        <v>17</v>
      </c>
      <c r="J17" s="24" t="s">
        <v>18</v>
      </c>
      <c r="K17" s="24">
        <v>10</v>
      </c>
      <c r="L17" s="25">
        <v>0.029837962962962965</v>
      </c>
      <c r="M17" s="26">
        <f t="shared" si="0"/>
        <v>0.0029837962962962965</v>
      </c>
      <c r="N17" s="27">
        <v>3</v>
      </c>
    </row>
    <row r="18" spans="1:14" s="21" customFormat="1" ht="12" customHeight="1">
      <c r="A18" s="22">
        <f t="shared" si="1"/>
        <v>14</v>
      </c>
      <c r="B18" s="23">
        <v>937</v>
      </c>
      <c r="C18" s="23" t="s">
        <v>41</v>
      </c>
      <c r="D18" s="24" t="s">
        <v>42</v>
      </c>
      <c r="E18" s="24" t="s">
        <v>20</v>
      </c>
      <c r="F18" s="24" t="s">
        <v>54</v>
      </c>
      <c r="G18" s="24" t="s">
        <v>16</v>
      </c>
      <c r="H18" s="24">
        <v>1979</v>
      </c>
      <c r="I18" s="24" t="s">
        <v>21</v>
      </c>
      <c r="J18" s="24" t="s">
        <v>18</v>
      </c>
      <c r="K18" s="24">
        <v>10</v>
      </c>
      <c r="L18" s="25">
        <v>0.030138888888888885</v>
      </c>
      <c r="M18" s="26">
        <f t="shared" si="0"/>
        <v>0.0030138888888888884</v>
      </c>
      <c r="N18" s="27">
        <v>6</v>
      </c>
    </row>
    <row r="19" spans="1:14" s="21" customFormat="1" ht="12" customHeight="1">
      <c r="A19" s="22">
        <f t="shared" si="1"/>
        <v>15</v>
      </c>
      <c r="B19" s="23">
        <v>948</v>
      </c>
      <c r="C19" s="23" t="s">
        <v>102</v>
      </c>
      <c r="D19" s="24" t="s">
        <v>103</v>
      </c>
      <c r="E19" s="24" t="s">
        <v>104</v>
      </c>
      <c r="F19" s="24" t="s">
        <v>75</v>
      </c>
      <c r="G19" s="24" t="s">
        <v>16</v>
      </c>
      <c r="H19" s="24">
        <v>1980</v>
      </c>
      <c r="I19" s="24" t="s">
        <v>21</v>
      </c>
      <c r="J19" s="24" t="s">
        <v>18</v>
      </c>
      <c r="K19" s="24">
        <v>10</v>
      </c>
      <c r="L19" s="25">
        <v>0.03027777777777778</v>
      </c>
      <c r="M19" s="26">
        <f t="shared" si="0"/>
        <v>0.0030277777777777777</v>
      </c>
      <c r="N19" s="27">
        <v>7</v>
      </c>
    </row>
    <row r="20" spans="1:14" s="21" customFormat="1" ht="12" customHeight="1">
      <c r="A20" s="22">
        <f t="shared" si="1"/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24">
        <v>10</v>
      </c>
      <c r="L20" s="25">
        <v>0.030335648148148143</v>
      </c>
      <c r="M20" s="26">
        <f t="shared" si="0"/>
        <v>0.0030335648148148145</v>
      </c>
      <c r="N20" s="27">
        <v>5</v>
      </c>
    </row>
    <row r="21" spans="1:14" s="21" customFormat="1" ht="12" customHeight="1">
      <c r="A21" s="22">
        <f t="shared" si="1"/>
        <v>17</v>
      </c>
      <c r="B21" s="23">
        <v>936</v>
      </c>
      <c r="C21" s="23" t="s">
        <v>43</v>
      </c>
      <c r="D21" s="24" t="s">
        <v>92</v>
      </c>
      <c r="E21" s="24" t="s">
        <v>93</v>
      </c>
      <c r="F21" s="24" t="s">
        <v>75</v>
      </c>
      <c r="G21" s="24" t="s">
        <v>16</v>
      </c>
      <c r="H21" s="24">
        <v>1978</v>
      </c>
      <c r="I21" s="24" t="s">
        <v>21</v>
      </c>
      <c r="J21" s="24" t="s">
        <v>18</v>
      </c>
      <c r="K21" s="24">
        <v>10</v>
      </c>
      <c r="L21" s="25">
        <v>0.03361111111111111</v>
      </c>
      <c r="M21" s="26">
        <f t="shared" si="0"/>
        <v>0.003361111111111111</v>
      </c>
      <c r="N21" s="27">
        <v>8</v>
      </c>
    </row>
    <row r="22" spans="1:14" s="21" customFormat="1" ht="12" customHeight="1">
      <c r="A22" s="22">
        <f t="shared" si="1"/>
        <v>18</v>
      </c>
      <c r="B22" s="23">
        <v>939</v>
      </c>
      <c r="C22" s="23" t="s">
        <v>33</v>
      </c>
      <c r="D22" s="24" t="s">
        <v>34</v>
      </c>
      <c r="E22" s="24" t="s">
        <v>26</v>
      </c>
      <c r="F22" s="24" t="s">
        <v>95</v>
      </c>
      <c r="G22" s="24" t="s">
        <v>16</v>
      </c>
      <c r="H22" s="24">
        <v>1958</v>
      </c>
      <c r="I22" s="24" t="s">
        <v>27</v>
      </c>
      <c r="J22" s="24" t="s">
        <v>18</v>
      </c>
      <c r="K22" s="24">
        <v>10</v>
      </c>
      <c r="L22" s="25">
        <v>0.033715277777777775</v>
      </c>
      <c r="M22" s="26">
        <f t="shared" si="0"/>
        <v>0.0033715277777777775</v>
      </c>
      <c r="N22" s="27">
        <v>2</v>
      </c>
    </row>
    <row r="23" spans="1:14" s="21" customFormat="1" ht="12" customHeight="1">
      <c r="A23" s="22">
        <f t="shared" si="1"/>
        <v>19</v>
      </c>
      <c r="B23" s="23">
        <v>946</v>
      </c>
      <c r="C23" s="23" t="s">
        <v>14</v>
      </c>
      <c r="D23" s="24" t="s">
        <v>100</v>
      </c>
      <c r="E23" s="24" t="s">
        <v>101</v>
      </c>
      <c r="F23" s="24" t="s">
        <v>75</v>
      </c>
      <c r="G23" s="24" t="s">
        <v>16</v>
      </c>
      <c r="H23" s="24">
        <v>1984</v>
      </c>
      <c r="I23" s="24" t="s">
        <v>21</v>
      </c>
      <c r="J23" s="24" t="s">
        <v>18</v>
      </c>
      <c r="K23" s="24">
        <v>10</v>
      </c>
      <c r="L23" s="25">
        <v>0.03375</v>
      </c>
      <c r="M23" s="26">
        <f t="shared" si="0"/>
        <v>0.0033750000000000004</v>
      </c>
      <c r="N23" s="27">
        <v>9</v>
      </c>
    </row>
    <row r="24" spans="1:14" s="21" customFormat="1" ht="12" customHeight="1">
      <c r="A24" s="22">
        <f t="shared" si="1"/>
        <v>20</v>
      </c>
      <c r="B24" s="23">
        <v>944</v>
      </c>
      <c r="C24" s="23" t="s">
        <v>76</v>
      </c>
      <c r="D24" s="24" t="s">
        <v>98</v>
      </c>
      <c r="E24" s="24" t="s">
        <v>15</v>
      </c>
      <c r="F24" s="24" t="s">
        <v>75</v>
      </c>
      <c r="G24" s="24" t="s">
        <v>16</v>
      </c>
      <c r="H24" s="24">
        <v>1972</v>
      </c>
      <c r="I24" s="24" t="s">
        <v>24</v>
      </c>
      <c r="J24" s="24" t="s">
        <v>18</v>
      </c>
      <c r="K24" s="24">
        <v>10</v>
      </c>
      <c r="L24" s="25">
        <v>0.0338425925925926</v>
      </c>
      <c r="M24" s="26">
        <f t="shared" si="0"/>
        <v>0.0033842592592592596</v>
      </c>
      <c r="N24" s="27">
        <v>6</v>
      </c>
    </row>
    <row r="25" spans="1:14" s="21" customFormat="1" ht="12" customHeight="1">
      <c r="A25" s="22">
        <f t="shared" si="1"/>
        <v>21</v>
      </c>
      <c r="B25" s="23">
        <v>963</v>
      </c>
      <c r="C25" s="23" t="s">
        <v>106</v>
      </c>
      <c r="D25" s="24" t="s">
        <v>138</v>
      </c>
      <c r="E25" s="24" t="s">
        <v>139</v>
      </c>
      <c r="F25" s="24" t="s">
        <v>140</v>
      </c>
      <c r="G25" s="24" t="s">
        <v>16</v>
      </c>
      <c r="H25" s="24">
        <v>1978</v>
      </c>
      <c r="I25" s="24" t="s">
        <v>21</v>
      </c>
      <c r="J25" s="24" t="s">
        <v>18</v>
      </c>
      <c r="K25" s="24">
        <v>10</v>
      </c>
      <c r="L25" s="25">
        <v>0.03425925925925926</v>
      </c>
      <c r="M25" s="26">
        <f t="shared" si="0"/>
        <v>0.003425925925925926</v>
      </c>
      <c r="N25" s="27">
        <v>10</v>
      </c>
    </row>
    <row r="26" spans="1:17" s="64" customFormat="1" ht="12.75">
      <c r="A26" s="22">
        <f t="shared" si="1"/>
        <v>22</v>
      </c>
      <c r="B26" s="23">
        <v>935</v>
      </c>
      <c r="C26" s="23" t="s">
        <v>37</v>
      </c>
      <c r="D26" s="24" t="s">
        <v>91</v>
      </c>
      <c r="E26" s="24" t="s">
        <v>20</v>
      </c>
      <c r="F26" s="24" t="s">
        <v>54</v>
      </c>
      <c r="G26" s="24" t="s">
        <v>16</v>
      </c>
      <c r="H26" s="24">
        <v>1976</v>
      </c>
      <c r="I26" s="24" t="s">
        <v>21</v>
      </c>
      <c r="J26" s="24" t="s">
        <v>18</v>
      </c>
      <c r="K26" s="80">
        <v>10</v>
      </c>
      <c r="L26" s="81">
        <v>0.03435185185185185</v>
      </c>
      <c r="M26" s="82">
        <f t="shared" si="0"/>
        <v>0.0034351851851851848</v>
      </c>
      <c r="N26" s="83">
        <v>11</v>
      </c>
      <c r="Q26" s="21"/>
    </row>
    <row r="27" spans="1:14" s="21" customFormat="1" ht="12" customHeight="1">
      <c r="A27" s="22">
        <f t="shared" si="1"/>
        <v>23</v>
      </c>
      <c r="B27" s="55">
        <v>941</v>
      </c>
      <c r="C27" s="55" t="s">
        <v>96</v>
      </c>
      <c r="D27" s="56" t="s">
        <v>97</v>
      </c>
      <c r="E27" s="56" t="s">
        <v>26</v>
      </c>
      <c r="F27" s="56" t="s">
        <v>75</v>
      </c>
      <c r="G27" s="56" t="s">
        <v>16</v>
      </c>
      <c r="H27" s="56">
        <v>1964</v>
      </c>
      <c r="I27" s="56" t="s">
        <v>27</v>
      </c>
      <c r="J27" s="56" t="s">
        <v>18</v>
      </c>
      <c r="K27" s="24">
        <v>10</v>
      </c>
      <c r="L27" s="25">
        <v>0.03450231481481481</v>
      </c>
      <c r="M27" s="26">
        <f t="shared" si="0"/>
        <v>0.003450231481481481</v>
      </c>
      <c r="N27" s="27">
        <v>3</v>
      </c>
    </row>
    <row r="28" spans="1:14" s="21" customFormat="1" ht="12" customHeight="1">
      <c r="A28" s="22">
        <f t="shared" si="1"/>
        <v>24</v>
      </c>
      <c r="B28" s="55">
        <v>964</v>
      </c>
      <c r="C28" s="55" t="s">
        <v>37</v>
      </c>
      <c r="D28" s="56" t="s">
        <v>141</v>
      </c>
      <c r="E28" s="56" t="s">
        <v>142</v>
      </c>
      <c r="F28" s="56" t="s">
        <v>75</v>
      </c>
      <c r="G28" s="56" t="s">
        <v>16</v>
      </c>
      <c r="H28" s="56">
        <v>1973</v>
      </c>
      <c r="I28" s="56" t="s">
        <v>24</v>
      </c>
      <c r="J28" s="56" t="s">
        <v>18</v>
      </c>
      <c r="K28" s="24">
        <v>10</v>
      </c>
      <c r="L28" s="25">
        <v>0.03459490740740741</v>
      </c>
      <c r="M28" s="26">
        <f t="shared" si="0"/>
        <v>0.003459490740740741</v>
      </c>
      <c r="N28" s="27">
        <v>7</v>
      </c>
    </row>
    <row r="29" spans="1:14" s="21" customFormat="1" ht="12" customHeight="1">
      <c r="A29" s="22">
        <f t="shared" si="1"/>
        <v>25</v>
      </c>
      <c r="B29" s="55">
        <v>969</v>
      </c>
      <c r="C29" s="55" t="s">
        <v>36</v>
      </c>
      <c r="D29" s="56" t="s">
        <v>35</v>
      </c>
      <c r="E29" s="56" t="s">
        <v>15</v>
      </c>
      <c r="F29" s="56" t="s">
        <v>143</v>
      </c>
      <c r="G29" s="56" t="s">
        <v>16</v>
      </c>
      <c r="H29" s="56">
        <v>1976</v>
      </c>
      <c r="I29" s="56" t="s">
        <v>21</v>
      </c>
      <c r="J29" s="56" t="s">
        <v>18</v>
      </c>
      <c r="K29" s="24">
        <v>10</v>
      </c>
      <c r="L29" s="25">
        <v>0.0356712962962963</v>
      </c>
      <c r="M29" s="26">
        <f t="shared" si="0"/>
        <v>0.0035671296296296297</v>
      </c>
      <c r="N29" s="27">
        <v>12</v>
      </c>
    </row>
    <row r="30" spans="1:14" s="21" customFormat="1" ht="12" customHeight="1">
      <c r="A30" s="22">
        <f t="shared" si="1"/>
        <v>26</v>
      </c>
      <c r="B30" s="55">
        <v>968</v>
      </c>
      <c r="C30" s="55" t="s">
        <v>37</v>
      </c>
      <c r="D30" s="56" t="s">
        <v>144</v>
      </c>
      <c r="E30" s="56" t="s">
        <v>15</v>
      </c>
      <c r="F30" s="56" t="s">
        <v>75</v>
      </c>
      <c r="G30" s="56" t="s">
        <v>16</v>
      </c>
      <c r="H30" s="56">
        <v>1983</v>
      </c>
      <c r="I30" s="56" t="s">
        <v>21</v>
      </c>
      <c r="J30" s="56" t="s">
        <v>18</v>
      </c>
      <c r="K30" s="24">
        <v>10</v>
      </c>
      <c r="L30" s="25">
        <v>0.03607638888888889</v>
      </c>
      <c r="M30" s="26">
        <f t="shared" si="0"/>
        <v>0.0036076388888888885</v>
      </c>
      <c r="N30" s="27">
        <v>13</v>
      </c>
    </row>
    <row r="31" spans="1:14" s="21" customFormat="1" ht="12" customHeight="1">
      <c r="A31" s="22">
        <f t="shared" si="1"/>
        <v>27</v>
      </c>
      <c r="B31" s="55">
        <v>965</v>
      </c>
      <c r="C31" s="55" t="s">
        <v>43</v>
      </c>
      <c r="D31" s="56" t="s">
        <v>145</v>
      </c>
      <c r="E31" s="56" t="s">
        <v>15</v>
      </c>
      <c r="F31" s="56" t="s">
        <v>146</v>
      </c>
      <c r="G31" s="56" t="s">
        <v>16</v>
      </c>
      <c r="H31" s="56">
        <v>1982</v>
      </c>
      <c r="I31" s="56" t="s">
        <v>21</v>
      </c>
      <c r="J31" s="56" t="s">
        <v>18</v>
      </c>
      <c r="K31" s="24">
        <v>10</v>
      </c>
      <c r="L31" s="25">
        <v>0.03662037037037037</v>
      </c>
      <c r="M31" s="26">
        <f t="shared" si="0"/>
        <v>0.0036620370370370374</v>
      </c>
      <c r="N31" s="27">
        <v>14</v>
      </c>
    </row>
    <row r="32" spans="1:14" s="21" customFormat="1" ht="12" customHeight="1">
      <c r="A32" s="22">
        <f t="shared" si="1"/>
        <v>28</v>
      </c>
      <c r="B32" s="55">
        <v>949</v>
      </c>
      <c r="C32" s="55" t="s">
        <v>76</v>
      </c>
      <c r="D32" s="56" t="s">
        <v>38</v>
      </c>
      <c r="E32" s="56" t="s">
        <v>15</v>
      </c>
      <c r="F32" s="56" t="s">
        <v>75</v>
      </c>
      <c r="G32" s="56" t="s">
        <v>16</v>
      </c>
      <c r="H32" s="56">
        <v>1972</v>
      </c>
      <c r="I32" s="56" t="s">
        <v>24</v>
      </c>
      <c r="J32" s="56" t="s">
        <v>18</v>
      </c>
      <c r="K32" s="24">
        <v>10</v>
      </c>
      <c r="L32" s="25">
        <v>0.036828703703703704</v>
      </c>
      <c r="M32" s="26">
        <f t="shared" si="0"/>
        <v>0.00368287037037037</v>
      </c>
      <c r="N32" s="27">
        <v>8</v>
      </c>
    </row>
    <row r="33" spans="1:14" s="64" customFormat="1" ht="12" customHeight="1">
      <c r="A33" s="41">
        <f t="shared" si="1"/>
        <v>29</v>
      </c>
      <c r="B33" s="84">
        <v>961</v>
      </c>
      <c r="C33" s="84" t="s">
        <v>147</v>
      </c>
      <c r="D33" s="85" t="s">
        <v>148</v>
      </c>
      <c r="E33" s="85" t="s">
        <v>149</v>
      </c>
      <c r="F33" s="85" t="s">
        <v>140</v>
      </c>
      <c r="G33" s="85" t="s">
        <v>39</v>
      </c>
      <c r="H33" s="85">
        <v>1984</v>
      </c>
      <c r="I33" s="85" t="s">
        <v>40</v>
      </c>
      <c r="J33" s="85" t="s">
        <v>18</v>
      </c>
      <c r="K33" s="43">
        <v>10</v>
      </c>
      <c r="L33" s="44">
        <v>0.0372337962962963</v>
      </c>
      <c r="M33" s="45">
        <f t="shared" si="0"/>
        <v>0.00372337962962963</v>
      </c>
      <c r="N33" s="46">
        <v>1</v>
      </c>
    </row>
    <row r="34" spans="1:14" s="64" customFormat="1" ht="12" customHeight="1">
      <c r="A34" s="41">
        <f t="shared" si="1"/>
        <v>30</v>
      </c>
      <c r="B34" s="84">
        <v>962</v>
      </c>
      <c r="C34" s="84" t="s">
        <v>150</v>
      </c>
      <c r="D34" s="85" t="s">
        <v>151</v>
      </c>
      <c r="E34" s="85" t="s">
        <v>139</v>
      </c>
      <c r="F34" s="85" t="s">
        <v>140</v>
      </c>
      <c r="G34" s="85" t="s">
        <v>39</v>
      </c>
      <c r="H34" s="85">
        <v>1980</v>
      </c>
      <c r="I34" s="85" t="s">
        <v>40</v>
      </c>
      <c r="J34" s="85" t="s">
        <v>18</v>
      </c>
      <c r="K34" s="43">
        <v>10</v>
      </c>
      <c r="L34" s="44">
        <v>0.03822916666666667</v>
      </c>
      <c r="M34" s="45">
        <f t="shared" si="0"/>
        <v>0.0038229166666666667</v>
      </c>
      <c r="N34" s="46">
        <v>2</v>
      </c>
    </row>
    <row r="35" spans="1:14" s="64" customFormat="1" ht="12" customHeight="1">
      <c r="A35" s="41">
        <f t="shared" si="1"/>
        <v>31</v>
      </c>
      <c r="B35" s="84">
        <v>955</v>
      </c>
      <c r="C35" s="84" t="s">
        <v>46</v>
      </c>
      <c r="D35" s="85" t="s">
        <v>47</v>
      </c>
      <c r="E35" s="85" t="s">
        <v>15</v>
      </c>
      <c r="F35" s="85" t="s">
        <v>75</v>
      </c>
      <c r="G35" s="85" t="s">
        <v>39</v>
      </c>
      <c r="H35" s="85">
        <v>1954</v>
      </c>
      <c r="I35" s="85" t="s">
        <v>112</v>
      </c>
      <c r="J35" s="85" t="s">
        <v>18</v>
      </c>
      <c r="K35" s="43">
        <v>10</v>
      </c>
      <c r="L35" s="44">
        <v>0.03849537037037037</v>
      </c>
      <c r="M35" s="45">
        <f t="shared" si="0"/>
        <v>0.0038495370370370367</v>
      </c>
      <c r="N35" s="46">
        <v>1</v>
      </c>
    </row>
    <row r="36" spans="1:14" s="21" customFormat="1" ht="12" customHeight="1">
      <c r="A36" s="22">
        <f t="shared" si="1"/>
        <v>32</v>
      </c>
      <c r="B36" s="55">
        <v>928</v>
      </c>
      <c r="C36" s="55" t="s">
        <v>31</v>
      </c>
      <c r="D36" s="56" t="s">
        <v>32</v>
      </c>
      <c r="E36" s="56" t="s">
        <v>15</v>
      </c>
      <c r="F36" s="56" t="s">
        <v>82</v>
      </c>
      <c r="G36" s="56" t="s">
        <v>16</v>
      </c>
      <c r="H36" s="56">
        <v>1960</v>
      </c>
      <c r="I36" s="56" t="s">
        <v>27</v>
      </c>
      <c r="J36" s="56" t="s">
        <v>18</v>
      </c>
      <c r="K36" s="24">
        <v>10</v>
      </c>
      <c r="L36" s="25">
        <v>0.03849537037037037</v>
      </c>
      <c r="M36" s="26">
        <f t="shared" si="0"/>
        <v>0.0038495370370370367</v>
      </c>
      <c r="N36" s="27">
        <v>4</v>
      </c>
    </row>
    <row r="37" spans="1:14" s="21" customFormat="1" ht="12" customHeight="1">
      <c r="A37" s="22">
        <f t="shared" si="1"/>
        <v>33</v>
      </c>
      <c r="B37" s="55">
        <v>942</v>
      </c>
      <c r="C37" s="55" t="s">
        <v>62</v>
      </c>
      <c r="D37" s="56" t="s">
        <v>63</v>
      </c>
      <c r="E37" s="56" t="s">
        <v>15</v>
      </c>
      <c r="F37" s="56" t="s">
        <v>75</v>
      </c>
      <c r="G37" s="56" t="s">
        <v>16</v>
      </c>
      <c r="H37" s="56">
        <v>1962</v>
      </c>
      <c r="I37" s="56" t="s">
        <v>27</v>
      </c>
      <c r="J37" s="56" t="s">
        <v>18</v>
      </c>
      <c r="K37" s="24">
        <v>10</v>
      </c>
      <c r="L37" s="25">
        <v>0.03849537037037037</v>
      </c>
      <c r="M37" s="26">
        <f t="shared" si="0"/>
        <v>0.0038495370370370367</v>
      </c>
      <c r="N37" s="27">
        <v>5</v>
      </c>
    </row>
    <row r="38" spans="1:14" s="21" customFormat="1" ht="12" customHeight="1">
      <c r="A38" s="22">
        <f t="shared" si="1"/>
        <v>34</v>
      </c>
      <c r="B38" s="55">
        <v>943</v>
      </c>
      <c r="C38" s="55" t="s">
        <v>43</v>
      </c>
      <c r="D38" s="56" t="s">
        <v>44</v>
      </c>
      <c r="E38" s="56" t="s">
        <v>15</v>
      </c>
      <c r="F38" s="56" t="s">
        <v>75</v>
      </c>
      <c r="G38" s="56" t="s">
        <v>16</v>
      </c>
      <c r="H38" s="56">
        <v>1959</v>
      </c>
      <c r="I38" s="56" t="s">
        <v>27</v>
      </c>
      <c r="J38" s="56" t="s">
        <v>18</v>
      </c>
      <c r="K38" s="24">
        <v>10</v>
      </c>
      <c r="L38" s="25">
        <v>0.03849537037037037</v>
      </c>
      <c r="M38" s="26">
        <f t="shared" si="0"/>
        <v>0.0038495370370370367</v>
      </c>
      <c r="N38" s="27">
        <v>6</v>
      </c>
    </row>
    <row r="39" spans="1:14" s="21" customFormat="1" ht="12" customHeight="1">
      <c r="A39" s="22">
        <f t="shared" si="1"/>
        <v>35</v>
      </c>
      <c r="B39" s="55">
        <v>947</v>
      </c>
      <c r="C39" s="55" t="s">
        <v>48</v>
      </c>
      <c r="D39" s="56" t="s">
        <v>49</v>
      </c>
      <c r="E39" s="56" t="s">
        <v>59</v>
      </c>
      <c r="F39" s="56" t="s">
        <v>82</v>
      </c>
      <c r="G39" s="56" t="s">
        <v>16</v>
      </c>
      <c r="H39" s="56">
        <v>1949</v>
      </c>
      <c r="I39" s="56" t="s">
        <v>50</v>
      </c>
      <c r="J39" s="56" t="s">
        <v>18</v>
      </c>
      <c r="K39" s="24">
        <v>10</v>
      </c>
      <c r="L39" s="25">
        <v>0.03923611111111111</v>
      </c>
      <c r="M39" s="26">
        <f t="shared" si="0"/>
        <v>0.003923611111111111</v>
      </c>
      <c r="N39" s="27">
        <v>1</v>
      </c>
    </row>
    <row r="40" spans="1:14" s="64" customFormat="1" ht="12" customHeight="1">
      <c r="A40" s="41">
        <f t="shared" si="1"/>
        <v>36</v>
      </c>
      <c r="B40" s="42">
        <v>966</v>
      </c>
      <c r="C40" s="42" t="s">
        <v>152</v>
      </c>
      <c r="D40" s="43" t="s">
        <v>153</v>
      </c>
      <c r="E40" s="43" t="s">
        <v>26</v>
      </c>
      <c r="F40" s="43" t="s">
        <v>82</v>
      </c>
      <c r="G40" s="43" t="s">
        <v>39</v>
      </c>
      <c r="H40" s="43">
        <v>1970</v>
      </c>
      <c r="I40" s="43" t="s">
        <v>45</v>
      </c>
      <c r="J40" s="43" t="s">
        <v>18</v>
      </c>
      <c r="K40" s="43">
        <v>10</v>
      </c>
      <c r="L40" s="44">
        <v>0.04134259259259259</v>
      </c>
      <c r="M40" s="45">
        <f t="shared" si="0"/>
        <v>0.004134259259259259</v>
      </c>
      <c r="N40" s="46">
        <v>1</v>
      </c>
    </row>
    <row r="41" spans="1:14" s="21" customFormat="1" ht="12" customHeight="1">
      <c r="A41" s="22">
        <f t="shared" si="1"/>
        <v>37</v>
      </c>
      <c r="B41" s="23">
        <v>967</v>
      </c>
      <c r="C41" s="23" t="s">
        <v>154</v>
      </c>
      <c r="D41" s="24" t="s">
        <v>155</v>
      </c>
      <c r="E41" s="24" t="s">
        <v>26</v>
      </c>
      <c r="F41" s="24" t="s">
        <v>82</v>
      </c>
      <c r="G41" s="24" t="s">
        <v>16</v>
      </c>
      <c r="H41" s="24">
        <v>1973</v>
      </c>
      <c r="I41" s="24" t="s">
        <v>24</v>
      </c>
      <c r="J41" s="24" t="s">
        <v>18</v>
      </c>
      <c r="K41" s="24">
        <v>10</v>
      </c>
      <c r="L41" s="25">
        <v>0.04134259259259259</v>
      </c>
      <c r="M41" s="26">
        <f t="shared" si="0"/>
        <v>0.004134259259259259</v>
      </c>
      <c r="N41" s="27">
        <v>9</v>
      </c>
    </row>
    <row r="42" spans="1:14" s="21" customFormat="1" ht="12" customHeight="1">
      <c r="A42" s="22">
        <f t="shared" si="1"/>
        <v>38</v>
      </c>
      <c r="B42" s="23">
        <v>138</v>
      </c>
      <c r="C42" s="23" t="s">
        <v>156</v>
      </c>
      <c r="D42" s="24" t="s">
        <v>157</v>
      </c>
      <c r="E42" s="24" t="s">
        <v>15</v>
      </c>
      <c r="F42" s="24" t="s">
        <v>82</v>
      </c>
      <c r="G42" s="24" t="s">
        <v>16</v>
      </c>
      <c r="H42" s="24">
        <v>2005</v>
      </c>
      <c r="I42" s="24" t="s">
        <v>158</v>
      </c>
      <c r="J42" s="24" t="s">
        <v>18</v>
      </c>
      <c r="K42" s="24">
        <v>2</v>
      </c>
      <c r="L42" s="25">
        <v>0.007592592592592593</v>
      </c>
      <c r="M42" s="26">
        <f t="shared" si="0"/>
        <v>0.0007592592592592592</v>
      </c>
      <c r="N42" s="27">
        <v>1</v>
      </c>
    </row>
    <row r="43" spans="1:14" s="21" customFormat="1" ht="12" customHeight="1" thickBot="1">
      <c r="A43" s="30">
        <f t="shared" si="1"/>
        <v>39</v>
      </c>
      <c r="B43" s="31">
        <v>139</v>
      </c>
      <c r="C43" s="31" t="s">
        <v>159</v>
      </c>
      <c r="D43" s="32" t="s">
        <v>157</v>
      </c>
      <c r="E43" s="32" t="s">
        <v>15</v>
      </c>
      <c r="F43" s="32" t="s">
        <v>82</v>
      </c>
      <c r="G43" s="32" t="s">
        <v>16</v>
      </c>
      <c r="H43" s="32">
        <v>1969</v>
      </c>
      <c r="I43" s="32" t="s">
        <v>24</v>
      </c>
      <c r="J43" s="32" t="s">
        <v>18</v>
      </c>
      <c r="K43" s="32">
        <v>2</v>
      </c>
      <c r="L43" s="52">
        <v>0.007604166666666666</v>
      </c>
      <c r="M43" s="53">
        <f t="shared" si="0"/>
        <v>0.0007604166666666666</v>
      </c>
      <c r="N43" s="33">
        <v>10</v>
      </c>
    </row>
    <row r="44" spans="3:17" s="10" customFormat="1" ht="13.5" thickBot="1">
      <c r="C44" s="2"/>
      <c r="D44" s="2"/>
      <c r="E44" s="2"/>
      <c r="F44" s="2"/>
      <c r="G44" s="2"/>
      <c r="H44" s="2"/>
      <c r="I44" s="2"/>
      <c r="J44" s="2"/>
      <c r="K44" s="48">
        <f>SUM(K5:K43)</f>
        <v>374</v>
      </c>
      <c r="L44" s="49">
        <f>SUM(L5:L43)</f>
        <v>1.2410416666666664</v>
      </c>
      <c r="M44" s="50">
        <f>L44/K44</f>
        <v>0.003318293226381461</v>
      </c>
      <c r="N44" s="51">
        <f>M44*10</f>
        <v>0.03318293226381461</v>
      </c>
      <c r="O44" s="12"/>
      <c r="P44" s="65"/>
      <c r="Q44" s="21"/>
    </row>
    <row r="45" spans="12:17" s="10" customFormat="1" ht="12.75">
      <c r="L45" s="11"/>
      <c r="Q45" s="21"/>
    </row>
    <row r="46" spans="12:17" s="10" customFormat="1" ht="13.5" thickBot="1">
      <c r="L46" s="86"/>
      <c r="M46" s="86"/>
      <c r="N46" s="86"/>
      <c r="Q46" s="21"/>
    </row>
    <row r="47" spans="1:17" s="71" customFormat="1" ht="35.25" thickBot="1">
      <c r="A47" s="67" t="s">
        <v>55</v>
      </c>
      <c r="B47" s="68" t="s">
        <v>1</v>
      </c>
      <c r="C47" s="68" t="s">
        <v>2</v>
      </c>
      <c r="D47" s="68" t="s">
        <v>3</v>
      </c>
      <c r="E47" s="68" t="s">
        <v>4</v>
      </c>
      <c r="F47" s="68" t="s">
        <v>5</v>
      </c>
      <c r="G47" s="68" t="s">
        <v>6</v>
      </c>
      <c r="H47" s="68" t="s">
        <v>7</v>
      </c>
      <c r="I47" s="68" t="s">
        <v>8</v>
      </c>
      <c r="J47" s="68" t="s">
        <v>9</v>
      </c>
      <c r="K47" s="68" t="s">
        <v>10</v>
      </c>
      <c r="L47" s="68" t="s">
        <v>11</v>
      </c>
      <c r="M47" s="69" t="s">
        <v>12</v>
      </c>
      <c r="N47" s="70" t="s">
        <v>13</v>
      </c>
      <c r="Q47" s="21"/>
    </row>
    <row r="48" spans="1:14" s="40" customFormat="1" ht="12.75">
      <c r="A48" s="34">
        <v>1</v>
      </c>
      <c r="B48" s="35">
        <v>98</v>
      </c>
      <c r="C48" s="35" t="s">
        <v>60</v>
      </c>
      <c r="D48" s="36" t="s">
        <v>124</v>
      </c>
      <c r="E48" s="36" t="s">
        <v>83</v>
      </c>
      <c r="F48" s="36" t="s">
        <v>75</v>
      </c>
      <c r="G48" s="36" t="s">
        <v>39</v>
      </c>
      <c r="H48" s="36">
        <v>1976</v>
      </c>
      <c r="I48" s="36" t="s">
        <v>40</v>
      </c>
      <c r="J48" s="36" t="s">
        <v>123</v>
      </c>
      <c r="K48" s="36">
        <v>5</v>
      </c>
      <c r="L48" s="37">
        <v>0.024375000000000004</v>
      </c>
      <c r="M48" s="38">
        <f>L48/5</f>
        <v>0.004875000000000001</v>
      </c>
      <c r="N48" s="39">
        <v>1</v>
      </c>
    </row>
    <row r="49" spans="1:14" s="40" customFormat="1" ht="12.75">
      <c r="A49" s="87">
        <v>2</v>
      </c>
      <c r="B49" s="84">
        <v>133</v>
      </c>
      <c r="C49" s="84" t="s">
        <v>125</v>
      </c>
      <c r="D49" s="85" t="s">
        <v>126</v>
      </c>
      <c r="E49" s="85" t="s">
        <v>15</v>
      </c>
      <c r="F49" s="85" t="s">
        <v>75</v>
      </c>
      <c r="G49" s="85" t="s">
        <v>39</v>
      </c>
      <c r="H49" s="85">
        <v>1973</v>
      </c>
      <c r="I49" s="85" t="s">
        <v>45</v>
      </c>
      <c r="J49" s="85" t="s">
        <v>123</v>
      </c>
      <c r="K49" s="85">
        <v>5</v>
      </c>
      <c r="L49" s="88">
        <v>0.02516203703703704</v>
      </c>
      <c r="M49" s="45">
        <f>L49/5</f>
        <v>0.005032407407407407</v>
      </c>
      <c r="N49" s="89">
        <v>1</v>
      </c>
    </row>
    <row r="50" spans="1:14" s="47" customFormat="1" ht="12.75">
      <c r="A50" s="41">
        <v>3</v>
      </c>
      <c r="B50" s="42">
        <v>141</v>
      </c>
      <c r="C50" s="42" t="s">
        <v>160</v>
      </c>
      <c r="D50" s="43" t="s">
        <v>44</v>
      </c>
      <c r="E50" s="43" t="s">
        <v>15</v>
      </c>
      <c r="F50" s="43" t="s">
        <v>75</v>
      </c>
      <c r="G50" s="43" t="s">
        <v>39</v>
      </c>
      <c r="H50" s="43">
        <v>1962</v>
      </c>
      <c r="I50" s="43" t="s">
        <v>161</v>
      </c>
      <c r="J50" s="43" t="s">
        <v>123</v>
      </c>
      <c r="K50" s="43">
        <v>5</v>
      </c>
      <c r="L50" s="44">
        <v>0.028981481481481483</v>
      </c>
      <c r="M50" s="45">
        <f>L50/5</f>
        <v>0.005796296296296297</v>
      </c>
      <c r="N50" s="46">
        <v>1</v>
      </c>
    </row>
    <row r="51" spans="1:14" s="78" customFormat="1" ht="13.5" thickBot="1">
      <c r="A51" s="72">
        <v>4</v>
      </c>
      <c r="B51" s="73">
        <v>134</v>
      </c>
      <c r="C51" s="73" t="s">
        <v>127</v>
      </c>
      <c r="D51" s="74" t="s">
        <v>128</v>
      </c>
      <c r="E51" s="74" t="s">
        <v>15</v>
      </c>
      <c r="F51" s="74" t="s">
        <v>75</v>
      </c>
      <c r="G51" s="74" t="s">
        <v>16</v>
      </c>
      <c r="H51" s="74">
        <v>1941</v>
      </c>
      <c r="I51" s="74" t="s">
        <v>79</v>
      </c>
      <c r="J51" s="74" t="s">
        <v>123</v>
      </c>
      <c r="K51" s="74">
        <v>5</v>
      </c>
      <c r="L51" s="75">
        <v>0.031064814814814812</v>
      </c>
      <c r="M51" s="76">
        <f>L51/5</f>
        <v>0.006212962962962963</v>
      </c>
      <c r="N51" s="77">
        <v>1</v>
      </c>
    </row>
    <row r="52" spans="1:17" ht="13.5" thickBot="1">
      <c r="A52" s="9"/>
      <c r="K52" s="57">
        <f>SUM(K48:K51)</f>
        <v>20</v>
      </c>
      <c r="L52" s="58">
        <f>SUM(L48:L51)</f>
        <v>0.10958333333333334</v>
      </c>
      <c r="M52" s="59">
        <f>L52/K52</f>
        <v>0.005479166666666667</v>
      </c>
      <c r="N52" s="51">
        <f>M52*5</f>
        <v>0.027395833333333335</v>
      </c>
      <c r="P52" s="66"/>
      <c r="Q52" s="21"/>
    </row>
    <row r="53" spans="1:16" ht="12.75">
      <c r="A53" s="8" t="s">
        <v>51</v>
      </c>
      <c r="P53" s="66"/>
    </row>
    <row r="54" spans="1:2" ht="12.75">
      <c r="A54" s="9" t="s">
        <v>162</v>
      </c>
      <c r="B54" s="10"/>
    </row>
    <row r="55" spans="1:13" ht="12.75">
      <c r="A55" s="9" t="s">
        <v>52</v>
      </c>
      <c r="B55" s="10"/>
      <c r="M55" s="11"/>
    </row>
    <row r="56" spans="1:13" ht="12.75">
      <c r="A56" s="13" t="s">
        <v>163</v>
      </c>
      <c r="B56" s="14"/>
      <c r="M56" s="11"/>
    </row>
    <row r="57" spans="1:2" ht="12.75">
      <c r="A57" s="9" t="s">
        <v>164</v>
      </c>
      <c r="B57" s="10"/>
    </row>
    <row r="58" spans="1:2" ht="12.75">
      <c r="A58" s="9" t="s">
        <v>165</v>
      </c>
      <c r="B58" s="10"/>
    </row>
    <row r="59" ht="12.75">
      <c r="A59" s="79" t="s">
        <v>167</v>
      </c>
    </row>
    <row r="60" ht="12.75">
      <c r="A60" s="9" t="s">
        <v>166</v>
      </c>
    </row>
    <row r="61" spans="1:13" ht="12.75">
      <c r="A61" s="9" t="s">
        <v>168</v>
      </c>
      <c r="L61" s="11"/>
      <c r="M61" s="11"/>
    </row>
    <row r="62" spans="11:13" ht="12.75">
      <c r="K62" s="90"/>
      <c r="L62" s="11"/>
      <c r="M62" s="11"/>
    </row>
    <row r="63" ht="12.75">
      <c r="A63" s="91"/>
    </row>
  </sheetData>
  <sheetProtection/>
  <autoFilter ref="A4:R4"/>
  <printOptions/>
  <pageMargins left="0" right="0" top="0" bottom="0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6">
      <selection activeCell="A47" sqref="A47:F5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7.28125" style="2" customWidth="1"/>
    <col min="9" max="9" width="8.57421875" style="2" customWidth="1"/>
    <col min="10" max="10" width="7.28125" style="2" customWidth="1"/>
    <col min="11" max="11" width="10.8515625" style="2" customWidth="1"/>
    <col min="12" max="12" width="8.00390625" style="2" customWidth="1"/>
    <col min="13" max="16384" width="9.140625" style="2" customWidth="1"/>
  </cols>
  <sheetData>
    <row r="1" ht="12.75">
      <c r="A1" s="1" t="s">
        <v>283</v>
      </c>
    </row>
    <row r="2" ht="12.75">
      <c r="A2" s="1" t="s">
        <v>284</v>
      </c>
    </row>
    <row r="3" ht="13.5" thickBot="1">
      <c r="A3" s="1" t="s">
        <v>0</v>
      </c>
    </row>
    <row r="4" spans="1:12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8</v>
      </c>
      <c r="I4" s="4" t="s">
        <v>9</v>
      </c>
      <c r="J4" s="4" t="s">
        <v>10</v>
      </c>
      <c r="K4" s="4" t="s">
        <v>11</v>
      </c>
      <c r="L4" s="6" t="s">
        <v>13</v>
      </c>
    </row>
    <row r="5" spans="1:12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 t="s">
        <v>21</v>
      </c>
      <c r="I5" s="17" t="s">
        <v>18</v>
      </c>
      <c r="J5" s="17">
        <v>10</v>
      </c>
      <c r="K5" s="18">
        <v>0.02576388888888889</v>
      </c>
      <c r="L5" s="20">
        <v>1</v>
      </c>
    </row>
    <row r="6" spans="1:12" s="21" customFormat="1" ht="12" customHeight="1">
      <c r="A6" s="22">
        <v>2</v>
      </c>
      <c r="B6" s="23">
        <v>932</v>
      </c>
      <c r="C6" s="23" t="s">
        <v>84</v>
      </c>
      <c r="D6" s="24" t="s">
        <v>85</v>
      </c>
      <c r="E6" s="24" t="s">
        <v>86</v>
      </c>
      <c r="F6" s="24" t="s">
        <v>75</v>
      </c>
      <c r="G6" s="24" t="s">
        <v>16</v>
      </c>
      <c r="H6" s="24" t="s">
        <v>21</v>
      </c>
      <c r="I6" s="24" t="s">
        <v>18</v>
      </c>
      <c r="J6" s="24">
        <v>10</v>
      </c>
      <c r="K6" s="25">
        <v>0.025914351851851855</v>
      </c>
      <c r="L6" s="27">
        <v>2</v>
      </c>
    </row>
    <row r="7" spans="1:12" s="21" customFormat="1" ht="12" customHeight="1">
      <c r="A7" s="22">
        <v>3</v>
      </c>
      <c r="B7" s="23">
        <v>960</v>
      </c>
      <c r="C7" s="23" t="s">
        <v>25</v>
      </c>
      <c r="D7" s="24" t="s">
        <v>53</v>
      </c>
      <c r="E7" s="24" t="s">
        <v>15</v>
      </c>
      <c r="F7" s="24" t="s">
        <v>75</v>
      </c>
      <c r="G7" s="24" t="s">
        <v>16</v>
      </c>
      <c r="H7" s="24" t="s">
        <v>21</v>
      </c>
      <c r="I7" s="24" t="s">
        <v>18</v>
      </c>
      <c r="J7" s="24">
        <v>10</v>
      </c>
      <c r="K7" s="25">
        <v>0.026412037037037036</v>
      </c>
      <c r="L7" s="27">
        <v>3</v>
      </c>
    </row>
    <row r="8" spans="1:12" s="21" customFormat="1" ht="12" customHeight="1">
      <c r="A8" s="22">
        <v>4</v>
      </c>
      <c r="B8" s="23">
        <v>929</v>
      </c>
      <c r="C8" s="23" t="s">
        <v>14</v>
      </c>
      <c r="D8" s="24" t="s">
        <v>22</v>
      </c>
      <c r="E8" s="24" t="s">
        <v>23</v>
      </c>
      <c r="F8" s="24" t="s">
        <v>78</v>
      </c>
      <c r="G8" s="24" t="s">
        <v>16</v>
      </c>
      <c r="H8" s="24" t="s">
        <v>24</v>
      </c>
      <c r="I8" s="24" t="s">
        <v>18</v>
      </c>
      <c r="J8" s="24">
        <v>10</v>
      </c>
      <c r="K8" s="25">
        <v>0.026493055555555558</v>
      </c>
      <c r="L8" s="27">
        <v>1</v>
      </c>
    </row>
    <row r="9" spans="1:12" s="28" customFormat="1" ht="12" customHeight="1">
      <c r="A9" s="22">
        <v>5</v>
      </c>
      <c r="B9" s="23">
        <v>970</v>
      </c>
      <c r="C9" s="23" t="s">
        <v>285</v>
      </c>
      <c r="D9" s="24" t="s">
        <v>43</v>
      </c>
      <c r="E9" s="24" t="s">
        <v>286</v>
      </c>
      <c r="F9" s="24" t="s">
        <v>75</v>
      </c>
      <c r="G9" s="24" t="s">
        <v>16</v>
      </c>
      <c r="H9" s="24" t="s">
        <v>17</v>
      </c>
      <c r="I9" s="24" t="s">
        <v>18</v>
      </c>
      <c r="J9" s="24">
        <v>10</v>
      </c>
      <c r="K9" s="25">
        <v>0.027303240740740743</v>
      </c>
      <c r="L9" s="27">
        <v>1</v>
      </c>
    </row>
    <row r="10" spans="1:13" s="29" customFormat="1" ht="12" customHeight="1">
      <c r="A10" s="22">
        <v>6</v>
      </c>
      <c r="B10" s="23">
        <v>930</v>
      </c>
      <c r="C10" s="23" t="s">
        <v>25</v>
      </c>
      <c r="D10" s="24" t="s">
        <v>80</v>
      </c>
      <c r="E10" s="24" t="s">
        <v>81</v>
      </c>
      <c r="F10" s="24" t="s">
        <v>75</v>
      </c>
      <c r="G10" s="24" t="s">
        <v>16</v>
      </c>
      <c r="H10" s="24" t="s">
        <v>21</v>
      </c>
      <c r="I10" s="24" t="s">
        <v>18</v>
      </c>
      <c r="J10" s="24">
        <v>10</v>
      </c>
      <c r="K10" s="25">
        <v>0.027442129629629632</v>
      </c>
      <c r="L10" s="27">
        <v>4</v>
      </c>
      <c r="M10" s="21"/>
    </row>
    <row r="11" spans="1:12" s="21" customFormat="1" ht="12" customHeight="1">
      <c r="A11" s="22">
        <v>7</v>
      </c>
      <c r="B11" s="23">
        <v>977</v>
      </c>
      <c r="C11" s="23" t="s">
        <v>69</v>
      </c>
      <c r="D11" s="24" t="s">
        <v>120</v>
      </c>
      <c r="E11" s="24" t="s">
        <v>121</v>
      </c>
      <c r="F11" s="24" t="s">
        <v>122</v>
      </c>
      <c r="G11" s="24" t="s">
        <v>16</v>
      </c>
      <c r="H11" s="24" t="s">
        <v>17</v>
      </c>
      <c r="I11" s="24" t="s">
        <v>18</v>
      </c>
      <c r="J11" s="24">
        <v>10</v>
      </c>
      <c r="K11" s="25">
        <v>0.02900462962962963</v>
      </c>
      <c r="L11" s="27">
        <v>2</v>
      </c>
    </row>
    <row r="12" spans="1:12" s="21" customFormat="1" ht="12" customHeight="1">
      <c r="A12" s="22">
        <v>8</v>
      </c>
      <c r="B12" s="23">
        <v>931</v>
      </c>
      <c r="C12" s="23" t="s">
        <v>25</v>
      </c>
      <c r="D12" s="24" t="s">
        <v>57</v>
      </c>
      <c r="E12" s="24" t="s">
        <v>83</v>
      </c>
      <c r="F12" s="24" t="s">
        <v>58</v>
      </c>
      <c r="G12" s="24" t="s">
        <v>16</v>
      </c>
      <c r="H12" s="24" t="s">
        <v>24</v>
      </c>
      <c r="I12" s="24" t="s">
        <v>18</v>
      </c>
      <c r="J12" s="24">
        <v>10</v>
      </c>
      <c r="K12" s="25">
        <v>0.029050925925925928</v>
      </c>
      <c r="L12" s="27">
        <v>2</v>
      </c>
    </row>
    <row r="13" spans="1:12" s="21" customFormat="1" ht="12" customHeight="1">
      <c r="A13" s="22"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 t="s">
        <v>24</v>
      </c>
      <c r="I13" s="24" t="s">
        <v>18</v>
      </c>
      <c r="J13" s="24">
        <v>10</v>
      </c>
      <c r="K13" s="25">
        <v>0.029236111111111112</v>
      </c>
      <c r="L13" s="27">
        <v>3</v>
      </c>
    </row>
    <row r="14" spans="1:12" s="21" customFormat="1" ht="12" customHeight="1">
      <c r="A14" s="22">
        <v>10</v>
      </c>
      <c r="B14" s="23">
        <v>938</v>
      </c>
      <c r="C14" s="23" t="s">
        <v>14</v>
      </c>
      <c r="D14" s="24" t="s">
        <v>35</v>
      </c>
      <c r="E14" s="24" t="s">
        <v>26</v>
      </c>
      <c r="F14" s="24" t="s">
        <v>94</v>
      </c>
      <c r="G14" s="24" t="s">
        <v>16</v>
      </c>
      <c r="H14" s="24" t="s">
        <v>21</v>
      </c>
      <c r="I14" s="24" t="s">
        <v>18</v>
      </c>
      <c r="J14" s="24">
        <v>10</v>
      </c>
      <c r="K14" s="25">
        <v>0.02925925925925926</v>
      </c>
      <c r="L14" s="27">
        <v>5</v>
      </c>
    </row>
    <row r="15" spans="1:12" s="21" customFormat="1" ht="12" customHeight="1">
      <c r="A15" s="22">
        <v>11</v>
      </c>
      <c r="B15" s="23">
        <v>948</v>
      </c>
      <c r="C15" s="23" t="s">
        <v>102</v>
      </c>
      <c r="D15" s="24" t="s">
        <v>103</v>
      </c>
      <c r="E15" s="24" t="s">
        <v>104</v>
      </c>
      <c r="F15" s="24" t="s">
        <v>75</v>
      </c>
      <c r="G15" s="24" t="s">
        <v>16</v>
      </c>
      <c r="H15" s="24" t="s">
        <v>21</v>
      </c>
      <c r="I15" s="24" t="s">
        <v>18</v>
      </c>
      <c r="J15" s="24">
        <v>10</v>
      </c>
      <c r="K15" s="25">
        <v>0.03008101851851852</v>
      </c>
      <c r="L15" s="27">
        <v>6</v>
      </c>
    </row>
    <row r="16" spans="1:12" s="21" customFormat="1" ht="12" customHeight="1">
      <c r="A16" s="22">
        <v>12</v>
      </c>
      <c r="B16" s="23">
        <v>940</v>
      </c>
      <c r="C16" s="23" t="s">
        <v>28</v>
      </c>
      <c r="D16" s="24" t="s">
        <v>29</v>
      </c>
      <c r="E16" s="24" t="s">
        <v>30</v>
      </c>
      <c r="F16" s="24" t="s">
        <v>75</v>
      </c>
      <c r="G16" s="24" t="s">
        <v>16</v>
      </c>
      <c r="H16" s="24" t="s">
        <v>24</v>
      </c>
      <c r="I16" s="24" t="s">
        <v>18</v>
      </c>
      <c r="J16" s="24">
        <v>10</v>
      </c>
      <c r="K16" s="25">
        <v>0.03008101851851852</v>
      </c>
      <c r="L16" s="27">
        <v>4</v>
      </c>
    </row>
    <row r="17" spans="1:12" s="21" customFormat="1" ht="12" customHeight="1">
      <c r="A17" s="22">
        <v>13</v>
      </c>
      <c r="B17" s="23">
        <v>957</v>
      </c>
      <c r="C17" s="23" t="s">
        <v>114</v>
      </c>
      <c r="D17" s="24" t="s">
        <v>115</v>
      </c>
      <c r="E17" s="24" t="s">
        <v>15</v>
      </c>
      <c r="F17" s="24" t="s">
        <v>75</v>
      </c>
      <c r="G17" s="24" t="s">
        <v>16</v>
      </c>
      <c r="H17" s="24" t="s">
        <v>17</v>
      </c>
      <c r="I17" s="24" t="s">
        <v>18</v>
      </c>
      <c r="J17" s="24">
        <v>10</v>
      </c>
      <c r="K17" s="25">
        <v>0.030219907407407407</v>
      </c>
      <c r="L17" s="27">
        <v>3</v>
      </c>
    </row>
    <row r="18" spans="1:12" s="21" customFormat="1" ht="12" customHeight="1">
      <c r="A18" s="22">
        <v>14</v>
      </c>
      <c r="B18" s="23">
        <v>937</v>
      </c>
      <c r="C18" s="23" t="s">
        <v>41</v>
      </c>
      <c r="D18" s="24" t="s">
        <v>42</v>
      </c>
      <c r="E18" s="24" t="s">
        <v>20</v>
      </c>
      <c r="F18" s="24" t="s">
        <v>54</v>
      </c>
      <c r="G18" s="24" t="s">
        <v>16</v>
      </c>
      <c r="H18" s="24" t="s">
        <v>21</v>
      </c>
      <c r="I18" s="24" t="s">
        <v>18</v>
      </c>
      <c r="J18" s="24">
        <v>10</v>
      </c>
      <c r="K18" s="25">
        <v>0.030289351851851855</v>
      </c>
      <c r="L18" s="27">
        <v>7</v>
      </c>
    </row>
    <row r="19" spans="1:12" s="21" customFormat="1" ht="12" customHeight="1">
      <c r="A19" s="22">
        <v>15</v>
      </c>
      <c r="B19" s="23">
        <v>952</v>
      </c>
      <c r="C19" s="23" t="s">
        <v>108</v>
      </c>
      <c r="D19" s="24" t="s">
        <v>109</v>
      </c>
      <c r="E19" s="24" t="s">
        <v>15</v>
      </c>
      <c r="F19" s="24" t="s">
        <v>75</v>
      </c>
      <c r="G19" s="24" t="s">
        <v>16</v>
      </c>
      <c r="H19" s="24" t="s">
        <v>17</v>
      </c>
      <c r="I19" s="24" t="s">
        <v>18</v>
      </c>
      <c r="J19" s="24">
        <v>10</v>
      </c>
      <c r="K19" s="25">
        <v>0.032060185185185185</v>
      </c>
      <c r="L19" s="27">
        <v>4</v>
      </c>
    </row>
    <row r="20" spans="1:12" s="21" customFormat="1" ht="12" customHeight="1">
      <c r="A20" s="22">
        <v>16</v>
      </c>
      <c r="B20" s="23">
        <v>946</v>
      </c>
      <c r="C20" s="23" t="s">
        <v>14</v>
      </c>
      <c r="D20" s="24" t="s">
        <v>100</v>
      </c>
      <c r="E20" s="24" t="s">
        <v>101</v>
      </c>
      <c r="F20" s="24" t="s">
        <v>75</v>
      </c>
      <c r="G20" s="24" t="s">
        <v>16</v>
      </c>
      <c r="H20" s="24" t="s">
        <v>21</v>
      </c>
      <c r="I20" s="24" t="s">
        <v>18</v>
      </c>
      <c r="J20" s="24">
        <v>10</v>
      </c>
      <c r="K20" s="25">
        <v>0.03260416666666667</v>
      </c>
      <c r="L20" s="27">
        <v>8</v>
      </c>
    </row>
    <row r="21" spans="1:12" s="21" customFormat="1" ht="12" customHeight="1">
      <c r="A21" s="22">
        <v>17</v>
      </c>
      <c r="B21" s="23">
        <v>936</v>
      </c>
      <c r="C21" s="23" t="s">
        <v>43</v>
      </c>
      <c r="D21" s="24" t="s">
        <v>92</v>
      </c>
      <c r="E21" s="24" t="s">
        <v>93</v>
      </c>
      <c r="F21" s="24" t="s">
        <v>75</v>
      </c>
      <c r="G21" s="24" t="s">
        <v>16</v>
      </c>
      <c r="H21" s="24" t="s">
        <v>21</v>
      </c>
      <c r="I21" s="24" t="s">
        <v>18</v>
      </c>
      <c r="J21" s="24">
        <v>10</v>
      </c>
      <c r="K21" s="25">
        <v>0.0332175925925926</v>
      </c>
      <c r="L21" s="27">
        <v>9</v>
      </c>
    </row>
    <row r="22" spans="1:12" s="21" customFormat="1" ht="12" customHeight="1">
      <c r="A22" s="22">
        <v>18</v>
      </c>
      <c r="B22" s="23">
        <v>939</v>
      </c>
      <c r="C22" s="23" t="s">
        <v>33</v>
      </c>
      <c r="D22" s="24" t="s">
        <v>34</v>
      </c>
      <c r="E22" s="24" t="s">
        <v>26</v>
      </c>
      <c r="F22" s="24" t="s">
        <v>95</v>
      </c>
      <c r="G22" s="24" t="s">
        <v>16</v>
      </c>
      <c r="H22" s="24" t="s">
        <v>27</v>
      </c>
      <c r="I22" s="24" t="s">
        <v>18</v>
      </c>
      <c r="J22" s="24">
        <v>10</v>
      </c>
      <c r="K22" s="25">
        <v>0.03333333333333333</v>
      </c>
      <c r="L22" s="27">
        <v>1</v>
      </c>
    </row>
    <row r="23" spans="1:12" s="64" customFormat="1" ht="12.75">
      <c r="A23" s="22">
        <v>19</v>
      </c>
      <c r="B23" s="23">
        <v>935</v>
      </c>
      <c r="C23" s="23" t="s">
        <v>37</v>
      </c>
      <c r="D23" s="24" t="s">
        <v>91</v>
      </c>
      <c r="E23" s="24" t="s">
        <v>20</v>
      </c>
      <c r="F23" s="24" t="s">
        <v>54</v>
      </c>
      <c r="G23" s="24" t="s">
        <v>16</v>
      </c>
      <c r="H23" s="24" t="s">
        <v>21</v>
      </c>
      <c r="I23" s="24" t="s">
        <v>18</v>
      </c>
      <c r="J23" s="80">
        <v>10</v>
      </c>
      <c r="K23" s="81">
        <v>0.03383101851851852</v>
      </c>
      <c r="L23" s="83">
        <v>10</v>
      </c>
    </row>
    <row r="24" spans="1:12" s="21" customFormat="1" ht="12" customHeight="1">
      <c r="A24" s="22">
        <v>20</v>
      </c>
      <c r="B24" s="55">
        <v>941</v>
      </c>
      <c r="C24" s="55" t="s">
        <v>96</v>
      </c>
      <c r="D24" s="56" t="s">
        <v>97</v>
      </c>
      <c r="E24" s="56" t="s">
        <v>26</v>
      </c>
      <c r="F24" s="56" t="s">
        <v>75</v>
      </c>
      <c r="G24" s="56" t="s">
        <v>16</v>
      </c>
      <c r="H24" s="56" t="s">
        <v>27</v>
      </c>
      <c r="I24" s="56" t="s">
        <v>18</v>
      </c>
      <c r="J24" s="24">
        <v>10</v>
      </c>
      <c r="K24" s="25">
        <v>0.03398148148148148</v>
      </c>
      <c r="L24" s="27">
        <v>2</v>
      </c>
    </row>
    <row r="25" spans="1:12" s="21" customFormat="1" ht="12" customHeight="1">
      <c r="A25" s="22">
        <v>21</v>
      </c>
      <c r="B25" s="55">
        <v>958</v>
      </c>
      <c r="C25" s="55" t="s">
        <v>76</v>
      </c>
      <c r="D25" s="56" t="s">
        <v>116</v>
      </c>
      <c r="E25" s="56" t="s">
        <v>117</v>
      </c>
      <c r="F25" s="56" t="s">
        <v>75</v>
      </c>
      <c r="G25" s="56" t="s">
        <v>16</v>
      </c>
      <c r="H25" s="56" t="s">
        <v>24</v>
      </c>
      <c r="I25" s="56" t="s">
        <v>18</v>
      </c>
      <c r="J25" s="24">
        <v>10</v>
      </c>
      <c r="K25" s="25">
        <v>0.034027777777777775</v>
      </c>
      <c r="L25" s="27">
        <v>5</v>
      </c>
    </row>
    <row r="26" spans="1:12" s="21" customFormat="1" ht="12" customHeight="1">
      <c r="A26" s="22">
        <v>22</v>
      </c>
      <c r="B26" s="23">
        <v>944</v>
      </c>
      <c r="C26" s="23" t="s">
        <v>76</v>
      </c>
      <c r="D26" s="24" t="s">
        <v>98</v>
      </c>
      <c r="E26" s="24" t="s">
        <v>15</v>
      </c>
      <c r="F26" s="24" t="s">
        <v>75</v>
      </c>
      <c r="G26" s="24" t="s">
        <v>16</v>
      </c>
      <c r="H26" s="24" t="s">
        <v>24</v>
      </c>
      <c r="I26" s="56" t="s">
        <v>18</v>
      </c>
      <c r="J26" s="24">
        <v>10</v>
      </c>
      <c r="K26" s="25">
        <v>0.0343287037037037</v>
      </c>
      <c r="L26" s="27">
        <v>6</v>
      </c>
    </row>
    <row r="27" spans="1:12" s="21" customFormat="1" ht="12" customHeight="1">
      <c r="A27" s="22">
        <v>23</v>
      </c>
      <c r="B27" s="55">
        <v>969</v>
      </c>
      <c r="C27" s="55" t="s">
        <v>36</v>
      </c>
      <c r="D27" s="56" t="s">
        <v>35</v>
      </c>
      <c r="E27" s="56" t="s">
        <v>15</v>
      </c>
      <c r="F27" s="56" t="s">
        <v>143</v>
      </c>
      <c r="G27" s="56" t="s">
        <v>16</v>
      </c>
      <c r="H27" s="56" t="s">
        <v>21</v>
      </c>
      <c r="I27" s="56" t="s">
        <v>18</v>
      </c>
      <c r="J27" s="24">
        <v>10</v>
      </c>
      <c r="K27" s="25">
        <v>0.03525462962962963</v>
      </c>
      <c r="L27" s="27">
        <v>11</v>
      </c>
    </row>
    <row r="28" spans="1:12" s="64" customFormat="1" ht="12" customHeight="1">
      <c r="A28" s="22">
        <v>24</v>
      </c>
      <c r="B28" s="55">
        <v>971</v>
      </c>
      <c r="C28" s="55" t="s">
        <v>287</v>
      </c>
      <c r="D28" s="56" t="s">
        <v>69</v>
      </c>
      <c r="E28" s="56" t="s">
        <v>288</v>
      </c>
      <c r="F28" s="56" t="s">
        <v>82</v>
      </c>
      <c r="G28" s="56" t="s">
        <v>16</v>
      </c>
      <c r="H28" s="56" t="s">
        <v>24</v>
      </c>
      <c r="I28" s="56" t="s">
        <v>18</v>
      </c>
      <c r="J28" s="24">
        <v>10</v>
      </c>
      <c r="K28" s="25">
        <v>0.03533564814814815</v>
      </c>
      <c r="L28" s="27">
        <v>7</v>
      </c>
    </row>
    <row r="29" spans="1:12" s="64" customFormat="1" ht="12" customHeight="1">
      <c r="A29" s="22">
        <v>25</v>
      </c>
      <c r="B29" s="55">
        <v>949</v>
      </c>
      <c r="C29" s="55" t="s">
        <v>76</v>
      </c>
      <c r="D29" s="56" t="s">
        <v>38</v>
      </c>
      <c r="E29" s="56" t="s">
        <v>15</v>
      </c>
      <c r="F29" s="56" t="s">
        <v>75</v>
      </c>
      <c r="G29" s="56" t="s">
        <v>16</v>
      </c>
      <c r="H29" s="56" t="s">
        <v>24</v>
      </c>
      <c r="I29" s="56" t="s">
        <v>18</v>
      </c>
      <c r="J29" s="24">
        <v>10</v>
      </c>
      <c r="K29" s="25">
        <v>0.036412037037037034</v>
      </c>
      <c r="L29" s="27">
        <v>8</v>
      </c>
    </row>
    <row r="30" spans="1:12" s="21" customFormat="1" ht="12" customHeight="1">
      <c r="A30" s="41">
        <v>26</v>
      </c>
      <c r="B30" s="84">
        <v>961</v>
      </c>
      <c r="C30" s="84" t="s">
        <v>147</v>
      </c>
      <c r="D30" s="85" t="s">
        <v>148</v>
      </c>
      <c r="E30" s="85" t="s">
        <v>149</v>
      </c>
      <c r="F30" s="85" t="s">
        <v>140</v>
      </c>
      <c r="G30" s="85" t="s">
        <v>39</v>
      </c>
      <c r="H30" s="85" t="s">
        <v>40</v>
      </c>
      <c r="I30" s="85" t="s">
        <v>18</v>
      </c>
      <c r="J30" s="43">
        <v>10</v>
      </c>
      <c r="K30" s="44">
        <v>0.037638888888888895</v>
      </c>
      <c r="L30" s="46">
        <v>1</v>
      </c>
    </row>
    <row r="31" spans="1:12" s="21" customFormat="1" ht="12" customHeight="1">
      <c r="A31" s="41">
        <v>27</v>
      </c>
      <c r="B31" s="84">
        <v>955</v>
      </c>
      <c r="C31" s="84" t="s">
        <v>46</v>
      </c>
      <c r="D31" s="85" t="s">
        <v>47</v>
      </c>
      <c r="E31" s="85" t="s">
        <v>15</v>
      </c>
      <c r="F31" s="85" t="s">
        <v>75</v>
      </c>
      <c r="G31" s="85" t="s">
        <v>39</v>
      </c>
      <c r="H31" s="85" t="s">
        <v>112</v>
      </c>
      <c r="I31" s="85" t="s">
        <v>18</v>
      </c>
      <c r="J31" s="43">
        <v>10</v>
      </c>
      <c r="K31" s="44">
        <v>0.03782407407407407</v>
      </c>
      <c r="L31" s="46">
        <v>1</v>
      </c>
    </row>
    <row r="32" spans="1:12" s="21" customFormat="1" ht="12" customHeight="1">
      <c r="A32" s="22">
        <v>28</v>
      </c>
      <c r="B32" s="55">
        <v>947</v>
      </c>
      <c r="C32" s="55" t="s">
        <v>48</v>
      </c>
      <c r="D32" s="56" t="s">
        <v>49</v>
      </c>
      <c r="E32" s="56" t="s">
        <v>59</v>
      </c>
      <c r="F32" s="56" t="s">
        <v>82</v>
      </c>
      <c r="G32" s="56" t="s">
        <v>16</v>
      </c>
      <c r="H32" s="56" t="s">
        <v>50</v>
      </c>
      <c r="I32" s="56" t="s">
        <v>18</v>
      </c>
      <c r="J32" s="24">
        <v>10</v>
      </c>
      <c r="K32" s="25">
        <v>0.03782407407407407</v>
      </c>
      <c r="L32" s="27">
        <v>1</v>
      </c>
    </row>
    <row r="33" spans="1:12" s="21" customFormat="1" ht="12" customHeight="1">
      <c r="A33" s="22">
        <v>29</v>
      </c>
      <c r="B33" s="55">
        <v>943</v>
      </c>
      <c r="C33" s="55" t="s">
        <v>43</v>
      </c>
      <c r="D33" s="56" t="s">
        <v>44</v>
      </c>
      <c r="E33" s="56" t="s">
        <v>15</v>
      </c>
      <c r="F33" s="56" t="s">
        <v>75</v>
      </c>
      <c r="G33" s="56" t="s">
        <v>16</v>
      </c>
      <c r="H33" s="56" t="s">
        <v>27</v>
      </c>
      <c r="I33" s="56" t="s">
        <v>18</v>
      </c>
      <c r="J33" s="24">
        <v>10</v>
      </c>
      <c r="K33" s="25">
        <v>0.03782407407407407</v>
      </c>
      <c r="L33" s="27">
        <v>3</v>
      </c>
    </row>
    <row r="34" spans="1:12" s="21" customFormat="1" ht="12.75" customHeight="1">
      <c r="A34" s="22">
        <v>30</v>
      </c>
      <c r="B34" s="23">
        <v>928</v>
      </c>
      <c r="C34" s="23" t="s">
        <v>31</v>
      </c>
      <c r="D34" s="24" t="s">
        <v>32</v>
      </c>
      <c r="E34" s="24" t="s">
        <v>15</v>
      </c>
      <c r="F34" s="24" t="s">
        <v>82</v>
      </c>
      <c r="G34" s="24" t="s">
        <v>16</v>
      </c>
      <c r="H34" s="24" t="s">
        <v>27</v>
      </c>
      <c r="I34" s="24" t="s">
        <v>18</v>
      </c>
      <c r="J34" s="24">
        <v>10</v>
      </c>
      <c r="K34" s="25">
        <v>0.03782407407407407</v>
      </c>
      <c r="L34" s="27">
        <v>4</v>
      </c>
    </row>
    <row r="35" spans="1:12" s="21" customFormat="1" ht="12" customHeight="1">
      <c r="A35" s="22">
        <v>31</v>
      </c>
      <c r="B35" s="23">
        <v>942</v>
      </c>
      <c r="C35" s="23" t="s">
        <v>62</v>
      </c>
      <c r="D35" s="24" t="s">
        <v>63</v>
      </c>
      <c r="E35" s="24" t="s">
        <v>15</v>
      </c>
      <c r="F35" s="24" t="s">
        <v>75</v>
      </c>
      <c r="G35" s="24" t="s">
        <v>16</v>
      </c>
      <c r="H35" s="24" t="s">
        <v>27</v>
      </c>
      <c r="I35" s="24" t="s">
        <v>18</v>
      </c>
      <c r="J35" s="24">
        <v>10</v>
      </c>
      <c r="K35" s="25">
        <v>0.03782407407407407</v>
      </c>
      <c r="L35" s="27">
        <v>5</v>
      </c>
    </row>
    <row r="36" spans="1:12" s="21" customFormat="1" ht="12" customHeight="1" thickBot="1">
      <c r="A36" s="30">
        <v>32</v>
      </c>
      <c r="B36" s="31">
        <v>139</v>
      </c>
      <c r="C36" s="31" t="s">
        <v>159</v>
      </c>
      <c r="D36" s="32" t="s">
        <v>157</v>
      </c>
      <c r="E36" s="32" t="s">
        <v>15</v>
      </c>
      <c r="F36" s="32" t="s">
        <v>82</v>
      </c>
      <c r="G36" s="32" t="s">
        <v>16</v>
      </c>
      <c r="H36" s="32" t="s">
        <v>24</v>
      </c>
      <c r="I36" s="32" t="s">
        <v>18</v>
      </c>
      <c r="J36" s="32">
        <v>2</v>
      </c>
      <c r="K36" s="52">
        <v>0.006724537037037037</v>
      </c>
      <c r="L36" s="33">
        <v>9</v>
      </c>
    </row>
    <row r="37" spans="3:13" s="10" customFormat="1" ht="13.5" thickBot="1">
      <c r="C37" s="2"/>
      <c r="D37" s="2"/>
      <c r="E37" s="2"/>
      <c r="F37" s="2"/>
      <c r="G37" s="2"/>
      <c r="H37" s="2"/>
      <c r="I37" s="2"/>
      <c r="J37" s="48">
        <f>SUM(J5:J36)</f>
        <v>312</v>
      </c>
      <c r="K37" s="49">
        <f>SUM(K5:K36)</f>
        <v>1.0044212962962964</v>
      </c>
      <c r="L37" s="51"/>
      <c r="M37" s="12"/>
    </row>
    <row r="38" s="10" customFormat="1" ht="12.75">
      <c r="K38" s="11"/>
    </row>
    <row r="39" spans="11:12" s="10" customFormat="1" ht="13.5" thickBot="1">
      <c r="K39" s="86"/>
      <c r="L39" s="86"/>
    </row>
    <row r="40" spans="1:12" s="71" customFormat="1" ht="35.25" thickBot="1">
      <c r="A40" s="67" t="s">
        <v>55</v>
      </c>
      <c r="B40" s="68" t="s">
        <v>1</v>
      </c>
      <c r="C40" s="68" t="s">
        <v>2</v>
      </c>
      <c r="D40" s="68" t="s">
        <v>3</v>
      </c>
      <c r="E40" s="68" t="s">
        <v>4</v>
      </c>
      <c r="F40" s="68" t="s">
        <v>5</v>
      </c>
      <c r="G40" s="68" t="s">
        <v>6</v>
      </c>
      <c r="H40" s="68" t="s">
        <v>8</v>
      </c>
      <c r="I40" s="68" t="s">
        <v>9</v>
      </c>
      <c r="J40" s="68" t="s">
        <v>10</v>
      </c>
      <c r="K40" s="68" t="s">
        <v>11</v>
      </c>
      <c r="L40" s="70" t="s">
        <v>13</v>
      </c>
    </row>
    <row r="41" spans="1:12" s="40" customFormat="1" ht="12.75">
      <c r="A41" s="34">
        <v>1</v>
      </c>
      <c r="B41" s="35">
        <v>98</v>
      </c>
      <c r="C41" s="35" t="s">
        <v>60</v>
      </c>
      <c r="D41" s="36" t="s">
        <v>124</v>
      </c>
      <c r="E41" s="36" t="s">
        <v>83</v>
      </c>
      <c r="F41" s="36" t="s">
        <v>75</v>
      </c>
      <c r="G41" s="36" t="s">
        <v>39</v>
      </c>
      <c r="H41" s="36" t="s">
        <v>40</v>
      </c>
      <c r="I41" s="36" t="s">
        <v>123</v>
      </c>
      <c r="J41" s="36">
        <v>5</v>
      </c>
      <c r="K41" s="37">
        <v>0.02428240740740741</v>
      </c>
      <c r="L41" s="39">
        <v>1</v>
      </c>
    </row>
    <row r="42" spans="1:12" s="40" customFormat="1" ht="12.75">
      <c r="A42" s="87">
        <v>2</v>
      </c>
      <c r="B42" s="84">
        <v>133</v>
      </c>
      <c r="C42" s="84" t="s">
        <v>125</v>
      </c>
      <c r="D42" s="85" t="s">
        <v>126</v>
      </c>
      <c r="E42" s="85" t="s">
        <v>15</v>
      </c>
      <c r="F42" s="85" t="s">
        <v>75</v>
      </c>
      <c r="G42" s="85" t="s">
        <v>39</v>
      </c>
      <c r="H42" s="85" t="s">
        <v>45</v>
      </c>
      <c r="I42" s="85" t="s">
        <v>123</v>
      </c>
      <c r="J42" s="85">
        <v>5</v>
      </c>
      <c r="K42" s="88">
        <v>0.025370370370370366</v>
      </c>
      <c r="L42" s="89">
        <v>1</v>
      </c>
    </row>
    <row r="43" spans="1:12" s="47" customFormat="1" ht="12.75">
      <c r="A43" s="41">
        <v>3</v>
      </c>
      <c r="B43" s="42">
        <v>141</v>
      </c>
      <c r="C43" s="42" t="s">
        <v>160</v>
      </c>
      <c r="D43" s="43" t="s">
        <v>44</v>
      </c>
      <c r="E43" s="43" t="s">
        <v>15</v>
      </c>
      <c r="F43" s="43" t="s">
        <v>75</v>
      </c>
      <c r="G43" s="43" t="s">
        <v>39</v>
      </c>
      <c r="H43" s="43" t="s">
        <v>161</v>
      </c>
      <c r="I43" s="43" t="s">
        <v>123</v>
      </c>
      <c r="J43" s="43">
        <v>5</v>
      </c>
      <c r="K43" s="44">
        <v>0.02974537037037037</v>
      </c>
      <c r="L43" s="46">
        <v>1</v>
      </c>
    </row>
    <row r="44" spans="1:12" s="78" customFormat="1" ht="13.5" thickBot="1">
      <c r="A44" s="72">
        <v>4</v>
      </c>
      <c r="B44" s="73">
        <v>134</v>
      </c>
      <c r="C44" s="73" t="s">
        <v>127</v>
      </c>
      <c r="D44" s="74" t="s">
        <v>128</v>
      </c>
      <c r="E44" s="74" t="s">
        <v>15</v>
      </c>
      <c r="F44" s="74" t="s">
        <v>75</v>
      </c>
      <c r="G44" s="74" t="s">
        <v>16</v>
      </c>
      <c r="H44" s="74" t="s">
        <v>79</v>
      </c>
      <c r="I44" s="74" t="s">
        <v>123</v>
      </c>
      <c r="J44" s="74">
        <v>5</v>
      </c>
      <c r="K44" s="75">
        <v>0.03193287037037037</v>
      </c>
      <c r="L44" s="77">
        <v>1</v>
      </c>
    </row>
    <row r="45" spans="1:12" ht="13.5" thickBot="1">
      <c r="A45" s="9"/>
      <c r="J45" s="57">
        <f>SUM(J41:J44)</f>
        <v>20</v>
      </c>
      <c r="K45" s="58">
        <f>SUM(K41:K44)</f>
        <v>0.11133101851851851</v>
      </c>
      <c r="L45" s="51"/>
    </row>
    <row r="46" spans="1:11" ht="12.75">
      <c r="A46" s="8" t="s">
        <v>51</v>
      </c>
      <c r="K46" s="11"/>
    </row>
    <row r="47" spans="1:2" ht="12.75">
      <c r="A47" s="9" t="s">
        <v>289</v>
      </c>
      <c r="B47" s="10"/>
    </row>
    <row r="48" spans="1:2" ht="12.75">
      <c r="A48" s="9" t="s">
        <v>52</v>
      </c>
      <c r="B48" s="10"/>
    </row>
    <row r="49" spans="1:2" ht="12.75">
      <c r="A49" s="13" t="s">
        <v>290</v>
      </c>
      <c r="B49" s="14"/>
    </row>
    <row r="50" spans="1:2" ht="12.75">
      <c r="A50" s="9" t="s">
        <v>291</v>
      </c>
      <c r="B50" s="10"/>
    </row>
    <row r="51" spans="1:2" ht="12.75">
      <c r="A51" s="9" t="s">
        <v>292</v>
      </c>
      <c r="B51" s="10"/>
    </row>
    <row r="52" ht="12.75">
      <c r="A52" s="79" t="s">
        <v>293</v>
      </c>
    </row>
    <row r="53" ht="12.75">
      <c r="A53" s="9" t="s">
        <v>294</v>
      </c>
    </row>
    <row r="54" spans="1:11" ht="12.75">
      <c r="A54" s="9" t="s">
        <v>295</v>
      </c>
      <c r="K54" s="11"/>
    </row>
    <row r="55" spans="10:11" ht="12.75">
      <c r="J55" s="90"/>
      <c r="K55" s="11"/>
    </row>
    <row r="56" ht="12.75">
      <c r="A56" s="9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18"/>
  <sheetViews>
    <sheetView tabSelected="1" zoomScalePageLayoutView="0" workbookViewId="0" topLeftCell="A36">
      <selection activeCell="A3" sqref="A3:G29"/>
    </sheetView>
  </sheetViews>
  <sheetFormatPr defaultColWidth="9.140625" defaultRowHeight="12.75"/>
  <cols>
    <col min="1" max="1" width="4.421875" style="195" customWidth="1"/>
    <col min="2" max="2" width="6.28125" style="96" customWidth="1"/>
    <col min="3" max="3" width="20.57421875" style="195" customWidth="1"/>
    <col min="4" max="4" width="10.57421875" style="94" customWidth="1"/>
    <col min="5" max="5" width="9.421875" style="95" hidden="1" customWidth="1"/>
    <col min="6" max="6" width="10.140625" style="95" hidden="1" customWidth="1"/>
    <col min="7" max="7" width="9.7109375" style="96" customWidth="1"/>
    <col min="8" max="8" width="10.421875" style="96" customWidth="1"/>
    <col min="9" max="9" width="4.8515625" style="195" customWidth="1"/>
    <col min="10" max="10" width="4.7109375" style="307" customWidth="1"/>
    <col min="11" max="13" width="4.7109375" style="195" customWidth="1"/>
    <col min="14" max="14" width="7.421875" style="195" customWidth="1"/>
    <col min="15" max="15" width="4.7109375" style="195" customWidth="1"/>
    <col min="16" max="16" width="5.57421875" style="195" customWidth="1"/>
    <col min="17" max="17" width="7.140625" style="195" customWidth="1"/>
    <col min="18" max="18" width="26.421875" style="195" customWidth="1"/>
    <col min="19" max="19" width="8.8515625" style="96" customWidth="1"/>
    <col min="20" max="20" width="4.28125" style="96" customWidth="1"/>
    <col min="21" max="21" width="9.00390625" style="96" customWidth="1"/>
    <col min="22" max="22" width="9.28125" style="96" customWidth="1"/>
    <col min="23" max="23" width="4.140625" style="96" customWidth="1"/>
    <col min="24" max="24" width="9.00390625" style="96" customWidth="1"/>
    <col min="25" max="25" width="9.57421875" style="96" customWidth="1"/>
    <col min="26" max="26" width="4.8515625" style="96" customWidth="1"/>
    <col min="27" max="27" width="9.28125" style="96" customWidth="1"/>
    <col min="28" max="28" width="9.7109375" style="95" customWidth="1"/>
    <col min="29" max="29" width="8.421875" style="308" customWidth="1"/>
    <col min="30" max="30" width="9.8515625" style="96" customWidth="1"/>
    <col min="31" max="31" width="11.7109375" style="309" customWidth="1"/>
    <col min="32" max="32" width="8.57421875" style="309" customWidth="1"/>
    <col min="33" max="33" width="9.57421875" style="309" customWidth="1"/>
    <col min="34" max="34" width="10.00390625" style="522" customWidth="1"/>
    <col min="35" max="35" width="6.140625" style="522" customWidth="1"/>
    <col min="36" max="36" width="9.7109375" style="311" customWidth="1"/>
    <col min="37" max="37" width="9.140625" style="311" customWidth="1"/>
    <col min="38" max="38" width="10.421875" style="311" bestFit="1" customWidth="1"/>
    <col min="39" max="39" width="21.57421875" style="311" customWidth="1"/>
    <col min="40" max="44" width="9.140625" style="311" customWidth="1"/>
    <col min="45" max="77" width="9.140625" style="259" customWidth="1"/>
    <col min="78" max="16384" width="9.140625" style="195" customWidth="1"/>
  </cols>
  <sheetData>
    <row r="1" spans="1:77" ht="17.25" customHeight="1" thickBot="1">
      <c r="A1" s="1" t="s">
        <v>169</v>
      </c>
      <c r="B1" s="92"/>
      <c r="C1" s="93"/>
      <c r="I1" s="93"/>
      <c r="J1" s="97"/>
      <c r="K1" s="93"/>
      <c r="L1" s="93"/>
      <c r="M1" s="93"/>
      <c r="N1" s="93"/>
      <c r="O1" s="93"/>
      <c r="P1" s="93"/>
      <c r="Q1" s="93"/>
      <c r="R1" s="93"/>
      <c r="S1" s="92"/>
      <c r="T1" s="92"/>
      <c r="U1" s="98"/>
      <c r="W1" s="92"/>
      <c r="AH1" s="310"/>
      <c r="AI1" s="310"/>
      <c r="AQ1" s="259"/>
      <c r="AR1" s="259"/>
      <c r="BU1" s="195"/>
      <c r="BV1" s="195"/>
      <c r="BW1" s="195"/>
      <c r="BX1" s="195"/>
      <c r="BY1" s="195"/>
    </row>
    <row r="2" spans="1:72" s="319" customFormat="1" ht="26.25" customHeight="1" thickBot="1">
      <c r="A2" s="99"/>
      <c r="B2" s="92"/>
      <c r="C2" s="93"/>
      <c r="D2" s="100" t="s">
        <v>170</v>
      </c>
      <c r="E2" s="101"/>
      <c r="F2" s="101"/>
      <c r="G2" s="102" t="s">
        <v>171</v>
      </c>
      <c r="H2" s="103" t="s">
        <v>172</v>
      </c>
      <c r="I2" s="93"/>
      <c r="J2" s="97"/>
      <c r="K2" s="93"/>
      <c r="L2" s="93"/>
      <c r="M2" s="93"/>
      <c r="N2" s="93"/>
      <c r="O2" s="93"/>
      <c r="P2" s="93"/>
      <c r="Q2" s="93"/>
      <c r="R2" s="104"/>
      <c r="S2" s="105" t="s">
        <v>173</v>
      </c>
      <c r="T2" s="106"/>
      <c r="U2" s="107" t="s">
        <v>174</v>
      </c>
      <c r="V2" s="108" t="s">
        <v>175</v>
      </c>
      <c r="W2" s="109"/>
      <c r="X2" s="110" t="s">
        <v>176</v>
      </c>
      <c r="Y2" s="108" t="s">
        <v>296</v>
      </c>
      <c r="Z2" s="109"/>
      <c r="AA2" s="110" t="s">
        <v>297</v>
      </c>
      <c r="AB2" s="312" t="s">
        <v>298</v>
      </c>
      <c r="AC2" s="313"/>
      <c r="AD2" s="110" t="s">
        <v>299</v>
      </c>
      <c r="AE2" s="108" t="s">
        <v>300</v>
      </c>
      <c r="AF2" s="109"/>
      <c r="AG2" s="110" t="s">
        <v>301</v>
      </c>
      <c r="AH2" s="314" t="s">
        <v>302</v>
      </c>
      <c r="AI2" s="315"/>
      <c r="AJ2" s="316"/>
      <c r="AK2" s="317"/>
      <c r="AL2" s="317"/>
      <c r="AM2" s="317"/>
      <c r="AN2" s="317"/>
      <c r="AO2" s="317"/>
      <c r="AP2" s="317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</row>
    <row r="3" spans="1:77" ht="33.75" customHeight="1" thickBot="1">
      <c r="A3" s="111" t="s">
        <v>55</v>
      </c>
      <c r="B3" s="112" t="s">
        <v>177</v>
      </c>
      <c r="C3" s="113" t="s">
        <v>3</v>
      </c>
      <c r="D3" s="114" t="s">
        <v>11</v>
      </c>
      <c r="E3" s="115" t="s">
        <v>178</v>
      </c>
      <c r="F3" s="116" t="s">
        <v>179</v>
      </c>
      <c r="G3" s="102" t="s">
        <v>307</v>
      </c>
      <c r="H3" s="117" t="s">
        <v>180</v>
      </c>
      <c r="I3" s="118" t="s">
        <v>181</v>
      </c>
      <c r="J3" s="118" t="s">
        <v>182</v>
      </c>
      <c r="K3" s="118" t="s">
        <v>183</v>
      </c>
      <c r="L3" s="118" t="s">
        <v>184</v>
      </c>
      <c r="M3" s="119" t="s">
        <v>185</v>
      </c>
      <c r="N3" s="120" t="s">
        <v>186</v>
      </c>
      <c r="O3" s="113" t="s">
        <v>6</v>
      </c>
      <c r="P3" s="118" t="s">
        <v>7</v>
      </c>
      <c r="Q3" s="121" t="s">
        <v>8</v>
      </c>
      <c r="R3" s="122" t="s">
        <v>187</v>
      </c>
      <c r="S3" s="123" t="s">
        <v>188</v>
      </c>
      <c r="T3" s="106" t="s">
        <v>189</v>
      </c>
      <c r="U3" s="124" t="s">
        <v>180</v>
      </c>
      <c r="V3" s="123" t="s">
        <v>188</v>
      </c>
      <c r="W3" s="106" t="s">
        <v>189</v>
      </c>
      <c r="X3" s="124" t="s">
        <v>180</v>
      </c>
      <c r="Y3" s="123" t="s">
        <v>188</v>
      </c>
      <c r="Z3" s="106" t="s">
        <v>189</v>
      </c>
      <c r="AA3" s="124" t="s">
        <v>180</v>
      </c>
      <c r="AB3" s="320" t="s">
        <v>188</v>
      </c>
      <c r="AC3" s="321">
        <v>12.195</v>
      </c>
      <c r="AD3" s="322" t="s">
        <v>180</v>
      </c>
      <c r="AE3" s="320" t="s">
        <v>188</v>
      </c>
      <c r="AF3" s="321">
        <v>12.195</v>
      </c>
      <c r="AG3" s="322" t="s">
        <v>180</v>
      </c>
      <c r="AH3" s="323" t="s">
        <v>188</v>
      </c>
      <c r="AI3" s="324" t="s">
        <v>303</v>
      </c>
      <c r="AJ3" s="325" t="s">
        <v>180</v>
      </c>
      <c r="AQ3" s="259"/>
      <c r="AR3" s="259"/>
      <c r="BU3" s="195"/>
      <c r="BV3" s="195"/>
      <c r="BW3" s="195"/>
      <c r="BX3" s="195"/>
      <c r="BY3" s="195"/>
    </row>
    <row r="4" spans="1:42" s="346" customFormat="1" ht="12.75" customHeight="1">
      <c r="A4" s="326">
        <v>1</v>
      </c>
      <c r="B4" s="327">
        <v>945</v>
      </c>
      <c r="C4" s="328" t="s">
        <v>190</v>
      </c>
      <c r="D4" s="329">
        <f>S4+V4+Y4+AB4</f>
        <v>0.0761226851851852</v>
      </c>
      <c r="E4" s="330">
        <f>IF(D5&gt;D4,D5-D4,"")</f>
        <v>0.002002314814814804</v>
      </c>
      <c r="F4" s="330"/>
      <c r="G4" s="331">
        <f>T4+W4+Z4+AC4</f>
        <v>30</v>
      </c>
      <c r="H4" s="332">
        <f>D4/G4</f>
        <v>0.002537422839506173</v>
      </c>
      <c r="I4" s="333">
        <v>1</v>
      </c>
      <c r="J4" s="334">
        <v>1</v>
      </c>
      <c r="K4" s="335">
        <v>1</v>
      </c>
      <c r="L4" s="333"/>
      <c r="M4" s="336"/>
      <c r="N4" s="337" t="s">
        <v>18</v>
      </c>
      <c r="O4" s="337" t="s">
        <v>16</v>
      </c>
      <c r="P4" s="337">
        <v>1982</v>
      </c>
      <c r="Q4" s="337" t="s">
        <v>21</v>
      </c>
      <c r="R4" s="338" t="s">
        <v>99</v>
      </c>
      <c r="S4" s="133">
        <v>0.025520833333333336</v>
      </c>
      <c r="T4" s="339">
        <v>10</v>
      </c>
      <c r="U4" s="340">
        <f>S4/T4</f>
        <v>0.0025520833333333337</v>
      </c>
      <c r="V4" s="133">
        <v>0.024837962962962964</v>
      </c>
      <c r="W4" s="339">
        <v>10</v>
      </c>
      <c r="X4" s="340">
        <f>V4/W4</f>
        <v>0.0024837962962962964</v>
      </c>
      <c r="Y4" s="133">
        <v>0.02576388888888889</v>
      </c>
      <c r="Z4" s="341">
        <v>10</v>
      </c>
      <c r="AA4" s="340">
        <f>Y4/Z4</f>
        <v>0.0025763888888888893</v>
      </c>
      <c r="AB4" s="133"/>
      <c r="AC4" s="339"/>
      <c r="AD4" s="340"/>
      <c r="AE4" s="133"/>
      <c r="AF4" s="339"/>
      <c r="AG4" s="340"/>
      <c r="AH4" s="342"/>
      <c r="AI4" s="343"/>
      <c r="AJ4" s="344"/>
      <c r="AK4" s="345"/>
      <c r="AL4" s="345"/>
      <c r="AM4" s="345"/>
      <c r="AN4" s="345"/>
      <c r="AO4" s="345"/>
      <c r="AP4" s="345"/>
    </row>
    <row r="5" spans="1:42" s="346" customFormat="1" ht="12.75" customHeight="1">
      <c r="A5" s="347">
        <f>A4+1</f>
        <v>2</v>
      </c>
      <c r="B5" s="348">
        <v>929</v>
      </c>
      <c r="C5" s="349" t="s">
        <v>191</v>
      </c>
      <c r="D5" s="350">
        <f>S5+V5+Y5+AB5</f>
        <v>0.078125</v>
      </c>
      <c r="E5" s="330">
        <f>IF(D6&gt;D5,D6-D5,"")</f>
        <v>0.00021990740740741865</v>
      </c>
      <c r="F5" s="330">
        <f>D5-$D$4</f>
        <v>0.002002314814814804</v>
      </c>
      <c r="G5" s="351">
        <f>T5+W5+Z5+AC5</f>
        <v>30</v>
      </c>
      <c r="H5" s="352">
        <f>D5/G5</f>
        <v>0.0026041666666666665</v>
      </c>
      <c r="I5" s="127">
        <v>2</v>
      </c>
      <c r="J5" s="148">
        <v>2</v>
      </c>
      <c r="K5" s="127">
        <v>4</v>
      </c>
      <c r="L5" s="127"/>
      <c r="M5" s="149"/>
      <c r="N5" s="131" t="s">
        <v>18</v>
      </c>
      <c r="O5" s="131" t="s">
        <v>16</v>
      </c>
      <c r="P5" s="131">
        <v>1972</v>
      </c>
      <c r="Q5" s="131" t="s">
        <v>24</v>
      </c>
      <c r="R5" s="151" t="s">
        <v>78</v>
      </c>
      <c r="S5" s="133">
        <v>0.026041666666666668</v>
      </c>
      <c r="T5" s="341">
        <v>10</v>
      </c>
      <c r="U5" s="134">
        <f>S5/T5</f>
        <v>0.002604166666666667</v>
      </c>
      <c r="V5" s="133">
        <v>0.025590277777777778</v>
      </c>
      <c r="W5" s="341">
        <v>10</v>
      </c>
      <c r="X5" s="134">
        <f>V5/W5</f>
        <v>0.0025590277777777777</v>
      </c>
      <c r="Y5" s="133">
        <v>0.026493055555555558</v>
      </c>
      <c r="Z5" s="341">
        <v>10</v>
      </c>
      <c r="AA5" s="134">
        <f>Y5/Z5</f>
        <v>0.002649305555555556</v>
      </c>
      <c r="AB5" s="133"/>
      <c r="AC5" s="341"/>
      <c r="AD5" s="134"/>
      <c r="AE5" s="133"/>
      <c r="AF5" s="341"/>
      <c r="AG5" s="134"/>
      <c r="AH5" s="342"/>
      <c r="AI5" s="353"/>
      <c r="AJ5" s="354"/>
      <c r="AK5" s="345"/>
      <c r="AL5" s="345"/>
      <c r="AM5" s="345"/>
      <c r="AN5" s="345"/>
      <c r="AO5" s="345"/>
      <c r="AP5" s="345"/>
    </row>
    <row r="6" spans="1:42" s="346" customFormat="1" ht="12.75" customHeight="1">
      <c r="A6" s="347">
        <f aca="true" t="shared" si="0" ref="A6:A62">A5+1</f>
        <v>3</v>
      </c>
      <c r="B6" s="348">
        <v>932</v>
      </c>
      <c r="C6" s="349" t="s">
        <v>192</v>
      </c>
      <c r="D6" s="350">
        <f>S6+V6+Y6+AB6</f>
        <v>0.07834490740740742</v>
      </c>
      <c r="E6" s="330">
        <f>IF(D7&gt;D6,D7-D6,"")</f>
        <v>0.0023148148148148112</v>
      </c>
      <c r="F6" s="330">
        <f>D6-$D$4</f>
        <v>0.0022222222222222227</v>
      </c>
      <c r="G6" s="351">
        <f>T6+W6+Z6+AC6</f>
        <v>30</v>
      </c>
      <c r="H6" s="352">
        <f>D6/G6</f>
        <v>0.002611496913580247</v>
      </c>
      <c r="I6" s="127">
        <v>3</v>
      </c>
      <c r="J6" s="148">
        <v>3</v>
      </c>
      <c r="K6" s="127">
        <v>2</v>
      </c>
      <c r="L6" s="127"/>
      <c r="M6" s="149"/>
      <c r="N6" s="131" t="s">
        <v>18</v>
      </c>
      <c r="O6" s="131" t="s">
        <v>16</v>
      </c>
      <c r="P6" s="131">
        <v>1979</v>
      </c>
      <c r="Q6" s="131" t="s">
        <v>21</v>
      </c>
      <c r="R6" s="151" t="s">
        <v>86</v>
      </c>
      <c r="S6" s="133">
        <v>0.02666666666666667</v>
      </c>
      <c r="T6" s="341">
        <v>10</v>
      </c>
      <c r="U6" s="134">
        <f>S6/T6</f>
        <v>0.002666666666666667</v>
      </c>
      <c r="V6" s="133">
        <v>0.02576388888888889</v>
      </c>
      <c r="W6" s="341">
        <v>10</v>
      </c>
      <c r="X6" s="134">
        <f>V6/W6</f>
        <v>0.0025763888888888893</v>
      </c>
      <c r="Y6" s="133">
        <v>0.025914351851851855</v>
      </c>
      <c r="Z6" s="341">
        <v>10</v>
      </c>
      <c r="AA6" s="134">
        <f>Y6/Z6</f>
        <v>0.0025914351851851853</v>
      </c>
      <c r="AB6" s="133"/>
      <c r="AC6" s="341"/>
      <c r="AD6" s="134"/>
      <c r="AE6" s="133"/>
      <c r="AF6" s="341"/>
      <c r="AG6" s="134"/>
      <c r="AH6" s="342"/>
      <c r="AI6" s="353"/>
      <c r="AJ6" s="354"/>
      <c r="AK6" s="345"/>
      <c r="AL6" s="345"/>
      <c r="AM6" s="345"/>
      <c r="AN6" s="345"/>
      <c r="AO6" s="345"/>
      <c r="AP6" s="345"/>
    </row>
    <row r="7" spans="1:42" s="346" customFormat="1" ht="12.75" customHeight="1">
      <c r="A7" s="347">
        <f t="shared" si="0"/>
        <v>4</v>
      </c>
      <c r="B7" s="348">
        <v>960</v>
      </c>
      <c r="C7" s="349" t="s">
        <v>193</v>
      </c>
      <c r="D7" s="350">
        <f>S7+V7+Y7+AB7</f>
        <v>0.08065972222222223</v>
      </c>
      <c r="E7" s="330">
        <f>IF(D8&gt;D7,D8-D7,"")</f>
        <v>0.0027314814814814875</v>
      </c>
      <c r="F7" s="330">
        <f>D7-$D$4</f>
        <v>0.004537037037037034</v>
      </c>
      <c r="G7" s="351">
        <f>T7+W7+Z7+AC7</f>
        <v>30</v>
      </c>
      <c r="H7" s="352">
        <f>D7/G7</f>
        <v>0.002688657407407408</v>
      </c>
      <c r="I7" s="127">
        <v>4</v>
      </c>
      <c r="J7" s="148">
        <v>4</v>
      </c>
      <c r="K7" s="127">
        <v>3</v>
      </c>
      <c r="L7" s="127"/>
      <c r="M7" s="149"/>
      <c r="N7" s="131" t="s">
        <v>18</v>
      </c>
      <c r="O7" s="131" t="s">
        <v>16</v>
      </c>
      <c r="P7" s="131">
        <v>1982</v>
      </c>
      <c r="Q7" s="131" t="s">
        <v>21</v>
      </c>
      <c r="R7" s="151" t="s">
        <v>15</v>
      </c>
      <c r="S7" s="133">
        <v>0.027395833333333338</v>
      </c>
      <c r="T7" s="341">
        <v>10</v>
      </c>
      <c r="U7" s="134">
        <f>S7/T7</f>
        <v>0.002739583333333334</v>
      </c>
      <c r="V7" s="133">
        <v>0.02685185185185185</v>
      </c>
      <c r="W7" s="341">
        <v>10</v>
      </c>
      <c r="X7" s="134">
        <f>V7/W7</f>
        <v>0.002685185185185185</v>
      </c>
      <c r="Y7" s="133">
        <v>0.026412037037037036</v>
      </c>
      <c r="Z7" s="341">
        <v>10</v>
      </c>
      <c r="AA7" s="134">
        <f>Y7/Z7</f>
        <v>0.0026412037037037038</v>
      </c>
      <c r="AB7" s="133"/>
      <c r="AC7" s="341"/>
      <c r="AD7" s="134"/>
      <c r="AE7" s="133"/>
      <c r="AF7" s="341"/>
      <c r="AG7" s="134"/>
      <c r="AH7" s="342"/>
      <c r="AI7" s="353"/>
      <c r="AJ7" s="354"/>
      <c r="AK7" s="345"/>
      <c r="AL7" s="345"/>
      <c r="AM7" s="345"/>
      <c r="AN7" s="345"/>
      <c r="AO7" s="345"/>
      <c r="AP7" s="345"/>
    </row>
    <row r="8" spans="1:42" s="346" customFormat="1" ht="12.75" customHeight="1">
      <c r="A8" s="347">
        <f t="shared" si="0"/>
        <v>5</v>
      </c>
      <c r="B8" s="348">
        <v>930</v>
      </c>
      <c r="C8" s="349" t="s">
        <v>194</v>
      </c>
      <c r="D8" s="350">
        <f>S8+V8+Y8+AB8</f>
        <v>0.08339120370370372</v>
      </c>
      <c r="E8" s="330">
        <f>IF(D9&gt;D8,D9-D8,"")</f>
        <v>0.003576388888888865</v>
      </c>
      <c r="F8" s="330">
        <f>D8-$D$4</f>
        <v>0.007268518518518521</v>
      </c>
      <c r="G8" s="351">
        <f>T8+W8+Z8+AC8</f>
        <v>30</v>
      </c>
      <c r="H8" s="352">
        <f>D8/G8</f>
        <v>0.0027797067901234574</v>
      </c>
      <c r="I8" s="127">
        <v>5</v>
      </c>
      <c r="J8" s="148">
        <v>5</v>
      </c>
      <c r="K8" s="127">
        <v>6</v>
      </c>
      <c r="L8" s="127"/>
      <c r="M8" s="149"/>
      <c r="N8" s="131" t="s">
        <v>18</v>
      </c>
      <c r="O8" s="131" t="s">
        <v>16</v>
      </c>
      <c r="P8" s="131">
        <v>1981</v>
      </c>
      <c r="Q8" s="131" t="s">
        <v>21</v>
      </c>
      <c r="R8" s="151" t="s">
        <v>81</v>
      </c>
      <c r="S8" s="133">
        <v>0.02837962962962963</v>
      </c>
      <c r="T8" s="341">
        <v>10</v>
      </c>
      <c r="U8" s="134">
        <f>S8/T8</f>
        <v>0.002837962962962963</v>
      </c>
      <c r="V8" s="133">
        <v>0.02756944444444445</v>
      </c>
      <c r="W8" s="341">
        <v>10</v>
      </c>
      <c r="X8" s="134">
        <f>V8/W8</f>
        <v>0.0027569444444444447</v>
      </c>
      <c r="Y8" s="133">
        <v>0.027442129629629632</v>
      </c>
      <c r="Z8" s="341">
        <v>10</v>
      </c>
      <c r="AA8" s="134">
        <f>Y8/Z8</f>
        <v>0.002744212962962963</v>
      </c>
      <c r="AB8" s="133"/>
      <c r="AC8" s="341"/>
      <c r="AD8" s="134"/>
      <c r="AE8" s="133"/>
      <c r="AF8" s="341"/>
      <c r="AG8" s="134"/>
      <c r="AH8" s="342"/>
      <c r="AI8" s="353"/>
      <c r="AJ8" s="354"/>
      <c r="AK8" s="345"/>
      <c r="AL8" s="345"/>
      <c r="AM8" s="345"/>
      <c r="AN8" s="345"/>
      <c r="AO8" s="345"/>
      <c r="AP8" s="345"/>
    </row>
    <row r="9" spans="1:42" s="346" customFormat="1" ht="12.75" customHeight="1">
      <c r="A9" s="347">
        <f t="shared" si="0"/>
        <v>6</v>
      </c>
      <c r="B9" s="348">
        <v>977</v>
      </c>
      <c r="C9" s="349" t="s">
        <v>195</v>
      </c>
      <c r="D9" s="350">
        <f>S9+V9+Y9+AB9</f>
        <v>0.08696759259259258</v>
      </c>
      <c r="E9" s="330">
        <f>IF(D10&gt;D9,D10-D9,"")</f>
        <v>0.00015046296296297723</v>
      </c>
      <c r="F9" s="330">
        <f>D9-$D$4</f>
        <v>0.010844907407407386</v>
      </c>
      <c r="G9" s="351">
        <f>T9+W9+Z9+AC9</f>
        <v>30</v>
      </c>
      <c r="H9" s="352">
        <f>D9/G9</f>
        <v>0.0028989197530864194</v>
      </c>
      <c r="I9" s="127">
        <v>6</v>
      </c>
      <c r="J9" s="148">
        <v>7</v>
      </c>
      <c r="K9" s="127">
        <v>7</v>
      </c>
      <c r="L9" s="127"/>
      <c r="M9" s="149"/>
      <c r="N9" s="131" t="s">
        <v>18</v>
      </c>
      <c r="O9" s="131" t="s">
        <v>16</v>
      </c>
      <c r="P9" s="131">
        <v>1992</v>
      </c>
      <c r="Q9" s="131" t="s">
        <v>17</v>
      </c>
      <c r="R9" s="151" t="s">
        <v>122</v>
      </c>
      <c r="S9" s="133">
        <v>0.0290162037037037</v>
      </c>
      <c r="T9" s="341">
        <v>10</v>
      </c>
      <c r="U9" s="134">
        <f>S9/T9</f>
        <v>0.00290162037037037</v>
      </c>
      <c r="V9" s="133">
        <v>0.028946759259259255</v>
      </c>
      <c r="W9" s="341">
        <v>10</v>
      </c>
      <c r="X9" s="134">
        <f>V9/W9</f>
        <v>0.0028946759259259255</v>
      </c>
      <c r="Y9" s="133">
        <v>0.02900462962962963</v>
      </c>
      <c r="Z9" s="341">
        <v>10</v>
      </c>
      <c r="AA9" s="134">
        <f>Y9/Z9</f>
        <v>0.002900462962962963</v>
      </c>
      <c r="AB9" s="133"/>
      <c r="AC9" s="341"/>
      <c r="AD9" s="134"/>
      <c r="AE9" s="133"/>
      <c r="AF9" s="341"/>
      <c r="AG9" s="134"/>
      <c r="AH9" s="342"/>
      <c r="AI9" s="353"/>
      <c r="AJ9" s="354"/>
      <c r="AK9" s="345"/>
      <c r="AL9" s="345"/>
      <c r="AM9" s="345"/>
      <c r="AN9" s="345"/>
      <c r="AO9" s="345"/>
      <c r="AP9" s="345"/>
    </row>
    <row r="10" spans="1:42" s="346" customFormat="1" ht="12.75" customHeight="1">
      <c r="A10" s="347">
        <f t="shared" si="0"/>
        <v>7</v>
      </c>
      <c r="B10" s="355">
        <v>931</v>
      </c>
      <c r="C10" s="356" t="s">
        <v>196</v>
      </c>
      <c r="D10" s="350">
        <f>S10+V10+Y10+AB10</f>
        <v>0.08711805555555556</v>
      </c>
      <c r="E10" s="330">
        <f>IF(D11&gt;D10,D11-D10,"")</f>
        <v>0.000532407407407412</v>
      </c>
      <c r="F10" s="330">
        <f>D10-$D$4</f>
        <v>0.010995370370370364</v>
      </c>
      <c r="G10" s="351">
        <f>T10+W10+Z10+AC10</f>
        <v>30</v>
      </c>
      <c r="H10" s="352">
        <f>D10/G10</f>
        <v>0.002903935185185185</v>
      </c>
      <c r="I10" s="127">
        <v>7</v>
      </c>
      <c r="J10" s="128">
        <v>8</v>
      </c>
      <c r="K10" s="129">
        <v>8</v>
      </c>
      <c r="L10" s="129"/>
      <c r="M10" s="130"/>
      <c r="N10" s="131" t="s">
        <v>18</v>
      </c>
      <c r="O10" s="131" t="s">
        <v>16</v>
      </c>
      <c r="P10" s="131">
        <v>1972</v>
      </c>
      <c r="Q10" s="131" t="s">
        <v>24</v>
      </c>
      <c r="R10" s="132" t="s">
        <v>58</v>
      </c>
      <c r="S10" s="133">
        <v>0.0290625</v>
      </c>
      <c r="T10" s="341">
        <v>10</v>
      </c>
      <c r="U10" s="134">
        <f>S10/T10</f>
        <v>0.00290625</v>
      </c>
      <c r="V10" s="133">
        <v>0.02900462962962963</v>
      </c>
      <c r="W10" s="341">
        <v>10</v>
      </c>
      <c r="X10" s="134">
        <f>V10/W10</f>
        <v>0.002900462962962963</v>
      </c>
      <c r="Y10" s="133">
        <v>0.029050925925925928</v>
      </c>
      <c r="Z10" s="341">
        <v>10</v>
      </c>
      <c r="AA10" s="134">
        <f>Y10/Z10</f>
        <v>0.002905092592592593</v>
      </c>
      <c r="AB10" s="133"/>
      <c r="AC10" s="341"/>
      <c r="AD10" s="134"/>
      <c r="AE10" s="133"/>
      <c r="AF10" s="341"/>
      <c r="AG10" s="134"/>
      <c r="AH10" s="342"/>
      <c r="AI10" s="353"/>
      <c r="AJ10" s="354"/>
      <c r="AK10" s="345"/>
      <c r="AL10" s="345"/>
      <c r="AM10" s="345"/>
      <c r="AN10" s="345"/>
      <c r="AO10" s="345"/>
      <c r="AP10" s="345"/>
    </row>
    <row r="11" spans="1:42" s="346" customFormat="1" ht="12.75" customHeight="1">
      <c r="A11" s="347">
        <f t="shared" si="0"/>
        <v>8</v>
      </c>
      <c r="B11" s="355">
        <v>938</v>
      </c>
      <c r="C11" s="356" t="s">
        <v>197</v>
      </c>
      <c r="D11" s="350">
        <f>S11+V11+Y11+AB11</f>
        <v>0.08765046296296297</v>
      </c>
      <c r="E11" s="330">
        <f>IF(D12&gt;D11,D12-D11,"")</f>
        <v>0.0010532407407407296</v>
      </c>
      <c r="F11" s="330">
        <f>D11-$D$4</f>
        <v>0.011527777777777776</v>
      </c>
      <c r="G11" s="351">
        <f>T11+W11+Z11+AC11</f>
        <v>30</v>
      </c>
      <c r="H11" s="352">
        <f>D11/G11</f>
        <v>0.0029216820987654326</v>
      </c>
      <c r="I11" s="127">
        <v>8</v>
      </c>
      <c r="J11" s="128">
        <v>6</v>
      </c>
      <c r="K11" s="129">
        <v>10</v>
      </c>
      <c r="L11" s="129"/>
      <c r="M11" s="130"/>
      <c r="N11" s="131" t="s">
        <v>18</v>
      </c>
      <c r="O11" s="131" t="s">
        <v>16</v>
      </c>
      <c r="P11" s="131">
        <v>1979</v>
      </c>
      <c r="Q11" s="131" t="s">
        <v>21</v>
      </c>
      <c r="R11" s="132" t="s">
        <v>94</v>
      </c>
      <c r="S11" s="133">
        <v>0.029490740740740744</v>
      </c>
      <c r="T11" s="341">
        <v>10</v>
      </c>
      <c r="U11" s="134">
        <f>S11/T11</f>
        <v>0.0029490740740740744</v>
      </c>
      <c r="V11" s="133">
        <v>0.02890046296296296</v>
      </c>
      <c r="W11" s="341">
        <v>10</v>
      </c>
      <c r="X11" s="134">
        <f>V11/W11</f>
        <v>0.002890046296296296</v>
      </c>
      <c r="Y11" s="357">
        <v>0.02925925925925926</v>
      </c>
      <c r="Z11" s="341">
        <v>10</v>
      </c>
      <c r="AA11" s="134">
        <f>Y11/Z11</f>
        <v>0.002925925925925926</v>
      </c>
      <c r="AB11" s="133"/>
      <c r="AC11" s="341"/>
      <c r="AD11" s="134"/>
      <c r="AE11" s="133"/>
      <c r="AF11" s="341"/>
      <c r="AG11" s="134"/>
      <c r="AH11" s="342"/>
      <c r="AI11" s="353"/>
      <c r="AJ11" s="354"/>
      <c r="AK11" s="345"/>
      <c r="AL11" s="345"/>
      <c r="AM11" s="345"/>
      <c r="AN11" s="345"/>
      <c r="AO11" s="345"/>
      <c r="AP11" s="345"/>
    </row>
    <row r="12" spans="1:42" s="346" customFormat="1" ht="12.75" customHeight="1">
      <c r="A12" s="347">
        <f t="shared" si="0"/>
        <v>9</v>
      </c>
      <c r="B12" s="348">
        <v>933</v>
      </c>
      <c r="C12" s="349" t="s">
        <v>198</v>
      </c>
      <c r="D12" s="350">
        <f>S12+V12+Y12+AB12</f>
        <v>0.0887037037037037</v>
      </c>
      <c r="E12" s="330">
        <f>IF(D13&gt;D12,D13-D12,"")</f>
        <v>0.001574074074074075</v>
      </c>
      <c r="F12" s="330">
        <f>D12-$D$4</f>
        <v>0.012581018518518505</v>
      </c>
      <c r="G12" s="351">
        <f>T12+W12+Z12+AC12</f>
        <v>30</v>
      </c>
      <c r="H12" s="352">
        <f>D12/G12</f>
        <v>0.00295679012345679</v>
      </c>
      <c r="I12" s="127">
        <v>9</v>
      </c>
      <c r="J12" s="148">
        <v>9</v>
      </c>
      <c r="K12" s="127">
        <v>9</v>
      </c>
      <c r="L12" s="127"/>
      <c r="M12" s="149"/>
      <c r="N12" s="131" t="s">
        <v>18</v>
      </c>
      <c r="O12" s="131" t="s">
        <v>16</v>
      </c>
      <c r="P12" s="131">
        <v>1972</v>
      </c>
      <c r="Q12" s="131" t="s">
        <v>24</v>
      </c>
      <c r="R12" s="151" t="s">
        <v>89</v>
      </c>
      <c r="S12" s="133">
        <v>0.02989583333333333</v>
      </c>
      <c r="T12" s="341">
        <v>10</v>
      </c>
      <c r="U12" s="134">
        <f>S12/T12</f>
        <v>0.002989583333333333</v>
      </c>
      <c r="V12" s="133">
        <v>0.02957175925925926</v>
      </c>
      <c r="W12" s="341">
        <v>10</v>
      </c>
      <c r="X12" s="134">
        <f>V12/W12</f>
        <v>0.002957175925925926</v>
      </c>
      <c r="Y12" s="133">
        <v>0.029236111111111112</v>
      </c>
      <c r="Z12" s="341">
        <v>10</v>
      </c>
      <c r="AA12" s="134">
        <f>Y12/Z12</f>
        <v>0.002923611111111111</v>
      </c>
      <c r="AB12" s="133"/>
      <c r="AC12" s="341"/>
      <c r="AD12" s="134"/>
      <c r="AE12" s="133"/>
      <c r="AF12" s="341"/>
      <c r="AG12" s="134"/>
      <c r="AH12" s="342"/>
      <c r="AI12" s="353"/>
      <c r="AJ12" s="354"/>
      <c r="AK12" s="345"/>
      <c r="AL12" s="345"/>
      <c r="AM12" s="345"/>
      <c r="AN12" s="345"/>
      <c r="AO12" s="345"/>
      <c r="AP12" s="345"/>
    </row>
    <row r="13" spans="1:42" s="346" customFormat="1" ht="12.75" customHeight="1">
      <c r="A13" s="347">
        <f t="shared" si="0"/>
        <v>10</v>
      </c>
      <c r="B13" s="355">
        <v>957</v>
      </c>
      <c r="C13" s="356" t="s">
        <v>200</v>
      </c>
      <c r="D13" s="350">
        <f>S13+V13+Y13+AB13</f>
        <v>0.09027777777777778</v>
      </c>
      <c r="E13" s="330">
        <f>IF(D14&gt;D13,D14-D13,"")</f>
        <v>0.00038194444444444864</v>
      </c>
      <c r="F13" s="330">
        <f>D13-$D$4</f>
        <v>0.01415509259259258</v>
      </c>
      <c r="G13" s="351">
        <f>T13+W13+Z13+AC13</f>
        <v>30</v>
      </c>
      <c r="H13" s="352">
        <f>D13/G13</f>
        <v>0.0030092592592592593</v>
      </c>
      <c r="I13" s="127">
        <v>12</v>
      </c>
      <c r="J13" s="128">
        <v>13</v>
      </c>
      <c r="K13" s="129">
        <v>13</v>
      </c>
      <c r="L13" s="129"/>
      <c r="M13" s="130"/>
      <c r="N13" s="131" t="s">
        <v>18</v>
      </c>
      <c r="O13" s="131" t="s">
        <v>16</v>
      </c>
      <c r="P13" s="131">
        <v>1991</v>
      </c>
      <c r="Q13" s="131" t="s">
        <v>17</v>
      </c>
      <c r="R13" s="132" t="s">
        <v>15</v>
      </c>
      <c r="S13" s="133">
        <v>0.030219907407407407</v>
      </c>
      <c r="T13" s="341">
        <v>10</v>
      </c>
      <c r="U13" s="134">
        <f>S13/T13</f>
        <v>0.003021990740740741</v>
      </c>
      <c r="V13" s="133">
        <v>0.029837962962962965</v>
      </c>
      <c r="W13" s="341">
        <v>10</v>
      </c>
      <c r="X13" s="134">
        <f>V13/W13</f>
        <v>0.0029837962962962965</v>
      </c>
      <c r="Y13" s="133">
        <v>0.030219907407407407</v>
      </c>
      <c r="Z13" s="341">
        <v>10</v>
      </c>
      <c r="AA13" s="134">
        <f>Y13/Z13</f>
        <v>0.003021990740740741</v>
      </c>
      <c r="AB13" s="357"/>
      <c r="AC13" s="341"/>
      <c r="AD13" s="134"/>
      <c r="AE13" s="357"/>
      <c r="AF13" s="341"/>
      <c r="AG13" s="134"/>
      <c r="AH13" s="358"/>
      <c r="AI13" s="353"/>
      <c r="AJ13" s="354"/>
      <c r="AK13" s="345"/>
      <c r="AL13" s="345"/>
      <c r="AM13" s="345"/>
      <c r="AN13" s="345"/>
      <c r="AO13" s="345"/>
      <c r="AP13" s="345"/>
    </row>
    <row r="14" spans="1:42" s="346" customFormat="1" ht="12.75" customHeight="1">
      <c r="A14" s="347">
        <f t="shared" si="0"/>
        <v>11</v>
      </c>
      <c r="B14" s="125">
        <v>940</v>
      </c>
      <c r="C14" s="126" t="s">
        <v>202</v>
      </c>
      <c r="D14" s="350">
        <f>S14+V14+Y14+AB14</f>
        <v>0.09065972222222222</v>
      </c>
      <c r="E14" s="330">
        <f>IF(D15&gt;D14,D15-D14,"")</f>
        <v>0.00013888888888888284</v>
      </c>
      <c r="F14" s="330">
        <f>D14-$D$4</f>
        <v>0.014537037037037029</v>
      </c>
      <c r="G14" s="351">
        <f>T14+W14+Z14+AC14</f>
        <v>30</v>
      </c>
      <c r="H14" s="352">
        <f>D14/G14</f>
        <v>0.003021990740740741</v>
      </c>
      <c r="I14" s="127">
        <v>14</v>
      </c>
      <c r="J14" s="128">
        <v>12</v>
      </c>
      <c r="K14" s="129">
        <v>12</v>
      </c>
      <c r="L14" s="129"/>
      <c r="M14" s="130"/>
      <c r="N14" s="131" t="s">
        <v>18</v>
      </c>
      <c r="O14" s="131" t="s">
        <v>16</v>
      </c>
      <c r="P14" s="131">
        <v>1974</v>
      </c>
      <c r="Q14" s="131" t="s">
        <v>24</v>
      </c>
      <c r="R14" s="132" t="s">
        <v>30</v>
      </c>
      <c r="S14" s="133">
        <v>0.030844907407407404</v>
      </c>
      <c r="T14" s="341">
        <v>10</v>
      </c>
      <c r="U14" s="134">
        <f>S14/T14</f>
        <v>0.0030844907407407405</v>
      </c>
      <c r="V14" s="133">
        <v>0.0297337962962963</v>
      </c>
      <c r="W14" s="341">
        <v>10</v>
      </c>
      <c r="X14" s="134">
        <f>V14/W14</f>
        <v>0.00297337962962963</v>
      </c>
      <c r="Y14" s="133">
        <v>0.03008101851851852</v>
      </c>
      <c r="Z14" s="341">
        <v>10</v>
      </c>
      <c r="AA14" s="134">
        <f>Y14/Z14</f>
        <v>0.003008101851851852</v>
      </c>
      <c r="AB14" s="133"/>
      <c r="AC14" s="341"/>
      <c r="AD14" s="134"/>
      <c r="AE14" s="133"/>
      <c r="AF14" s="341"/>
      <c r="AG14" s="134"/>
      <c r="AH14" s="342"/>
      <c r="AI14" s="353"/>
      <c r="AJ14" s="354"/>
      <c r="AK14" s="345"/>
      <c r="AL14" s="345"/>
      <c r="AM14" s="345"/>
      <c r="AN14" s="345"/>
      <c r="AO14" s="345"/>
      <c r="AP14" s="345"/>
    </row>
    <row r="15" spans="1:42" s="346" customFormat="1" ht="12.75" customHeight="1">
      <c r="A15" s="347">
        <f t="shared" si="0"/>
        <v>12</v>
      </c>
      <c r="B15" s="355">
        <v>937</v>
      </c>
      <c r="C15" s="356" t="s">
        <v>201</v>
      </c>
      <c r="D15" s="350">
        <f>S15+V15+Y15+AB15</f>
        <v>0.09079861111111111</v>
      </c>
      <c r="E15" s="330">
        <f>IF(D16&gt;D15,D16-D15,"")</f>
        <v>0.0007523148148148168</v>
      </c>
      <c r="F15" s="330">
        <f>D15-$D$4</f>
        <v>0.014675925925925912</v>
      </c>
      <c r="G15" s="351">
        <f>T15+W15+Z15+AC15</f>
        <v>30</v>
      </c>
      <c r="H15" s="352">
        <f>D15/G15</f>
        <v>0.00302662037037037</v>
      </c>
      <c r="I15" s="127">
        <v>13</v>
      </c>
      <c r="J15" s="128">
        <v>14</v>
      </c>
      <c r="K15" s="129">
        <v>14</v>
      </c>
      <c r="L15" s="129"/>
      <c r="M15" s="130"/>
      <c r="N15" s="131" t="s">
        <v>18</v>
      </c>
      <c r="O15" s="131" t="s">
        <v>16</v>
      </c>
      <c r="P15" s="131">
        <v>1979</v>
      </c>
      <c r="Q15" s="131" t="s">
        <v>21</v>
      </c>
      <c r="R15" s="132" t="s">
        <v>54</v>
      </c>
      <c r="S15" s="133">
        <v>0.03037037037037037</v>
      </c>
      <c r="T15" s="341">
        <v>10</v>
      </c>
      <c r="U15" s="134">
        <f>S15/T15</f>
        <v>0.003037037037037037</v>
      </c>
      <c r="V15" s="133">
        <v>0.030138888888888885</v>
      </c>
      <c r="W15" s="341">
        <v>10</v>
      </c>
      <c r="X15" s="134">
        <f>V15/W15</f>
        <v>0.0030138888888888884</v>
      </c>
      <c r="Y15" s="133">
        <v>0.030289351851851855</v>
      </c>
      <c r="Z15" s="341">
        <v>10</v>
      </c>
      <c r="AA15" s="134">
        <f>Y15/Z15</f>
        <v>0.0030289351851851857</v>
      </c>
      <c r="AB15" s="133"/>
      <c r="AC15" s="341"/>
      <c r="AD15" s="134"/>
      <c r="AE15" s="133"/>
      <c r="AF15" s="341"/>
      <c r="AG15" s="134"/>
      <c r="AH15" s="342"/>
      <c r="AI15" s="353"/>
      <c r="AJ15" s="354"/>
      <c r="AK15" s="345"/>
      <c r="AL15" s="345"/>
      <c r="AM15" s="345"/>
      <c r="AN15" s="345"/>
      <c r="AO15" s="345"/>
      <c r="AP15" s="345"/>
    </row>
    <row r="16" spans="1:42" s="346" customFormat="1" ht="12.75" customHeight="1">
      <c r="A16" s="347">
        <f t="shared" si="0"/>
        <v>13</v>
      </c>
      <c r="B16" s="125">
        <v>948</v>
      </c>
      <c r="C16" s="126" t="s">
        <v>203</v>
      </c>
      <c r="D16" s="350">
        <f>S16+V16+Y16+AB16</f>
        <v>0.09155092592592592</v>
      </c>
      <c r="E16" s="330">
        <f>IF(D17&gt;D16,D17-D16,"")</f>
        <v>0.00020833333333333814</v>
      </c>
      <c r="F16" s="330">
        <f>D16-$D$4</f>
        <v>0.015428240740740728</v>
      </c>
      <c r="G16" s="351">
        <f>T16+W16+Z16+AC16</f>
        <v>30</v>
      </c>
      <c r="H16" s="352">
        <f>D16/G16</f>
        <v>0.0030516975308641976</v>
      </c>
      <c r="I16" s="127">
        <v>15</v>
      </c>
      <c r="J16" s="128">
        <v>15</v>
      </c>
      <c r="K16" s="129">
        <v>11</v>
      </c>
      <c r="L16" s="129"/>
      <c r="M16" s="130"/>
      <c r="N16" s="131" t="s">
        <v>18</v>
      </c>
      <c r="O16" s="131" t="s">
        <v>16</v>
      </c>
      <c r="P16" s="131">
        <v>1980</v>
      </c>
      <c r="Q16" s="131" t="s">
        <v>21</v>
      </c>
      <c r="R16" s="132" t="s">
        <v>204</v>
      </c>
      <c r="S16" s="133">
        <v>0.03119212962962963</v>
      </c>
      <c r="T16" s="341">
        <v>10</v>
      </c>
      <c r="U16" s="134">
        <f>S16/T16</f>
        <v>0.003119212962962963</v>
      </c>
      <c r="V16" s="133">
        <v>0.03027777777777778</v>
      </c>
      <c r="W16" s="341">
        <v>10</v>
      </c>
      <c r="X16" s="134">
        <f>V16/W16</f>
        <v>0.0030277777777777777</v>
      </c>
      <c r="Y16" s="133">
        <v>0.03008101851851852</v>
      </c>
      <c r="Z16" s="341">
        <v>10</v>
      </c>
      <c r="AA16" s="134">
        <f>Y16/Z16</f>
        <v>0.003008101851851852</v>
      </c>
      <c r="AB16" s="133"/>
      <c r="AC16" s="341"/>
      <c r="AD16" s="134"/>
      <c r="AE16" s="133"/>
      <c r="AF16" s="341"/>
      <c r="AG16" s="134"/>
      <c r="AH16" s="342"/>
      <c r="AI16" s="353"/>
      <c r="AJ16" s="354"/>
      <c r="AK16" s="345"/>
      <c r="AL16" s="345"/>
      <c r="AM16" s="345"/>
      <c r="AN16" s="345"/>
      <c r="AO16" s="345"/>
      <c r="AP16" s="345"/>
    </row>
    <row r="17" spans="1:42" s="346" customFormat="1" ht="12.75" customHeight="1">
      <c r="A17" s="347">
        <f t="shared" si="0"/>
        <v>14</v>
      </c>
      <c r="B17" s="355">
        <v>952</v>
      </c>
      <c r="C17" s="356" t="s">
        <v>199</v>
      </c>
      <c r="D17" s="350">
        <f>S17+V17+Y17+AB17</f>
        <v>0.09175925925925926</v>
      </c>
      <c r="E17" s="330">
        <f>IF(D18&gt;D17,D18-D17,"")</f>
        <v>0.008773148148148141</v>
      </c>
      <c r="F17" s="330">
        <f>D17-$D$4</f>
        <v>0.015636574074074067</v>
      </c>
      <c r="G17" s="351">
        <f>T17+W17+Z17+AC17</f>
        <v>30</v>
      </c>
      <c r="H17" s="352">
        <f>D17/G17</f>
        <v>0.003058641975308642</v>
      </c>
      <c r="I17" s="127">
        <v>10</v>
      </c>
      <c r="J17" s="128">
        <v>11</v>
      </c>
      <c r="K17" s="129">
        <v>15</v>
      </c>
      <c r="L17" s="129"/>
      <c r="M17" s="130"/>
      <c r="N17" s="131" t="s">
        <v>18</v>
      </c>
      <c r="O17" s="131" t="s">
        <v>16</v>
      </c>
      <c r="P17" s="131">
        <v>1999</v>
      </c>
      <c r="Q17" s="131" t="s">
        <v>17</v>
      </c>
      <c r="R17" s="132" t="s">
        <v>15</v>
      </c>
      <c r="S17" s="133">
        <v>0.03002314814814815</v>
      </c>
      <c r="T17" s="341">
        <v>10</v>
      </c>
      <c r="U17" s="134">
        <f>S17/T17</f>
        <v>0.003002314814814815</v>
      </c>
      <c r="V17" s="133">
        <v>0.029675925925925925</v>
      </c>
      <c r="W17" s="341">
        <v>10</v>
      </c>
      <c r="X17" s="134">
        <f>V17/W17</f>
        <v>0.0029675925925925924</v>
      </c>
      <c r="Y17" s="133">
        <v>0.032060185185185185</v>
      </c>
      <c r="Z17" s="341">
        <v>10</v>
      </c>
      <c r="AA17" s="134">
        <f>Y17/Z17</f>
        <v>0.0032060185185185186</v>
      </c>
      <c r="AB17" s="133"/>
      <c r="AC17" s="341"/>
      <c r="AD17" s="134"/>
      <c r="AE17" s="133"/>
      <c r="AF17" s="341"/>
      <c r="AG17" s="134"/>
      <c r="AH17" s="342"/>
      <c r="AI17" s="353"/>
      <c r="AJ17" s="354"/>
      <c r="AK17" s="345"/>
      <c r="AL17" s="345"/>
      <c r="AM17" s="345"/>
      <c r="AN17" s="345"/>
      <c r="AO17" s="345"/>
      <c r="AP17" s="345"/>
    </row>
    <row r="18" spans="1:42" s="346" customFormat="1" ht="12.75" customHeight="1">
      <c r="A18" s="347">
        <f t="shared" si="0"/>
        <v>15</v>
      </c>
      <c r="B18" s="355">
        <v>936</v>
      </c>
      <c r="C18" s="356" t="s">
        <v>206</v>
      </c>
      <c r="D18" s="350">
        <f>S18+V18+Y18+AB18</f>
        <v>0.1005324074074074</v>
      </c>
      <c r="E18" s="330">
        <f>IF(D19&gt;D18,D19-D18,"")</f>
        <v>0.0004282407407407429</v>
      </c>
      <c r="F18" s="330">
        <f>D18-$D$4</f>
        <v>0.024409722222222208</v>
      </c>
      <c r="G18" s="351">
        <f>T18+W18+Z18+AC18</f>
        <v>30</v>
      </c>
      <c r="H18" s="352">
        <f>D18/G18</f>
        <v>0.00335108024691358</v>
      </c>
      <c r="I18" s="127">
        <v>20</v>
      </c>
      <c r="J18" s="128">
        <v>17</v>
      </c>
      <c r="K18" s="129">
        <v>17</v>
      </c>
      <c r="L18" s="129"/>
      <c r="M18" s="130"/>
      <c r="N18" s="131" t="s">
        <v>18</v>
      </c>
      <c r="O18" s="131" t="s">
        <v>16</v>
      </c>
      <c r="P18" s="131">
        <v>1978</v>
      </c>
      <c r="Q18" s="131" t="s">
        <v>21</v>
      </c>
      <c r="R18" s="132" t="s">
        <v>93</v>
      </c>
      <c r="S18" s="135">
        <v>0.0337037037037037</v>
      </c>
      <c r="T18" s="341">
        <v>10</v>
      </c>
      <c r="U18" s="134">
        <f>S18/T18</f>
        <v>0.00337037037037037</v>
      </c>
      <c r="V18" s="135">
        <v>0.03361111111111111</v>
      </c>
      <c r="W18" s="341">
        <v>10</v>
      </c>
      <c r="X18" s="134">
        <f>V18/W18</f>
        <v>0.003361111111111111</v>
      </c>
      <c r="Y18" s="135">
        <v>0.0332175925925926</v>
      </c>
      <c r="Z18" s="341">
        <v>10</v>
      </c>
      <c r="AA18" s="134">
        <f>Y18/Z18</f>
        <v>0.0033217592592592595</v>
      </c>
      <c r="AB18" s="135"/>
      <c r="AC18" s="341"/>
      <c r="AD18" s="134"/>
      <c r="AE18" s="135"/>
      <c r="AF18" s="341"/>
      <c r="AG18" s="134"/>
      <c r="AH18" s="359"/>
      <c r="AI18" s="353"/>
      <c r="AJ18" s="354"/>
      <c r="AK18" s="345"/>
      <c r="AL18" s="345"/>
      <c r="AM18" s="345"/>
      <c r="AN18" s="345"/>
      <c r="AO18" s="345"/>
      <c r="AP18" s="345"/>
    </row>
    <row r="19" spans="1:42" s="346" customFormat="1" ht="12.75" customHeight="1">
      <c r="A19" s="347">
        <f t="shared" si="0"/>
        <v>16</v>
      </c>
      <c r="B19" s="348">
        <v>939</v>
      </c>
      <c r="C19" s="349" t="s">
        <v>207</v>
      </c>
      <c r="D19" s="350">
        <f>S19+V19+Y19+AB19</f>
        <v>0.10096064814814815</v>
      </c>
      <c r="E19" s="330">
        <f>IF(D20&gt;D19,D20-D19,"")</f>
        <v>6.944444444444142E-05</v>
      </c>
      <c r="F19" s="330">
        <f>D19-$D$4</f>
        <v>0.02483796296296295</v>
      </c>
      <c r="G19" s="351">
        <f>T19+W19+Z19+AC19</f>
        <v>30</v>
      </c>
      <c r="H19" s="352">
        <f>D19/G19</f>
        <v>0.003365354938271605</v>
      </c>
      <c r="I19" s="127">
        <v>21</v>
      </c>
      <c r="J19" s="148">
        <v>18</v>
      </c>
      <c r="K19" s="127">
        <v>18</v>
      </c>
      <c r="L19" s="127"/>
      <c r="M19" s="149"/>
      <c r="N19" s="131" t="s">
        <v>18</v>
      </c>
      <c r="O19" s="131" t="s">
        <v>16</v>
      </c>
      <c r="P19" s="131">
        <v>1958</v>
      </c>
      <c r="Q19" s="131" t="s">
        <v>27</v>
      </c>
      <c r="R19" s="151" t="s">
        <v>95</v>
      </c>
      <c r="S19" s="360">
        <v>0.03391203703703704</v>
      </c>
      <c r="T19" s="341">
        <v>10</v>
      </c>
      <c r="U19" s="134">
        <f>S19/T19</f>
        <v>0.003391203703703704</v>
      </c>
      <c r="V19" s="360">
        <v>0.033715277777777775</v>
      </c>
      <c r="W19" s="341">
        <v>10</v>
      </c>
      <c r="X19" s="134">
        <f>V19/W19</f>
        <v>0.0033715277777777775</v>
      </c>
      <c r="Y19" s="360">
        <v>0.03333333333333333</v>
      </c>
      <c r="Z19" s="341">
        <v>10</v>
      </c>
      <c r="AA19" s="134">
        <f>Y19/Z19</f>
        <v>0.003333333333333333</v>
      </c>
      <c r="AB19" s="360"/>
      <c r="AC19" s="341"/>
      <c r="AD19" s="134"/>
      <c r="AE19" s="360"/>
      <c r="AF19" s="341"/>
      <c r="AG19" s="134"/>
      <c r="AH19" s="361"/>
      <c r="AI19" s="353"/>
      <c r="AJ19" s="354"/>
      <c r="AK19" s="345"/>
      <c r="AL19" s="345"/>
      <c r="AM19" s="345"/>
      <c r="AN19" s="345"/>
      <c r="AO19" s="345"/>
      <c r="AP19" s="345"/>
    </row>
    <row r="20" spans="1:42" s="346" customFormat="1" ht="12.75" customHeight="1">
      <c r="A20" s="347">
        <f t="shared" si="0"/>
        <v>17</v>
      </c>
      <c r="B20" s="362">
        <v>946</v>
      </c>
      <c r="C20" s="363" t="s">
        <v>209</v>
      </c>
      <c r="D20" s="350">
        <f>S20+V20+Y20+AB20</f>
        <v>0.10103009259259259</v>
      </c>
      <c r="E20" s="330">
        <f>IF(D21&gt;D20,D21-D20,"")</f>
        <v>0.0015856481481481416</v>
      </c>
      <c r="F20" s="330">
        <f>D20-$D$4</f>
        <v>0.024907407407407392</v>
      </c>
      <c r="G20" s="351">
        <f>T20+W20+Z20+AC20</f>
        <v>30</v>
      </c>
      <c r="H20" s="352">
        <f>D20/G20</f>
        <v>0.0033676697530864194</v>
      </c>
      <c r="I20" s="364">
        <v>26</v>
      </c>
      <c r="J20" s="365">
        <v>19</v>
      </c>
      <c r="K20" s="366">
        <v>16</v>
      </c>
      <c r="L20" s="366"/>
      <c r="M20" s="367"/>
      <c r="N20" s="131" t="s">
        <v>18</v>
      </c>
      <c r="O20" s="131" t="s">
        <v>16</v>
      </c>
      <c r="P20" s="131">
        <v>1984</v>
      </c>
      <c r="Q20" s="131" t="s">
        <v>21</v>
      </c>
      <c r="R20" s="368" t="s">
        <v>101</v>
      </c>
      <c r="S20" s="369">
        <v>0.03467592592592592</v>
      </c>
      <c r="T20" s="341">
        <v>10</v>
      </c>
      <c r="U20" s="370">
        <f>S20/T20</f>
        <v>0.0034675925925925924</v>
      </c>
      <c r="V20" s="369">
        <v>0.03375</v>
      </c>
      <c r="W20" s="341">
        <v>10</v>
      </c>
      <c r="X20" s="134">
        <f>V20/W20</f>
        <v>0.0033750000000000004</v>
      </c>
      <c r="Y20" s="369">
        <v>0.03260416666666667</v>
      </c>
      <c r="Z20" s="341">
        <v>10</v>
      </c>
      <c r="AA20" s="134">
        <f>Y20/Z20</f>
        <v>0.003260416666666667</v>
      </c>
      <c r="AB20" s="369"/>
      <c r="AC20" s="341"/>
      <c r="AD20" s="370"/>
      <c r="AE20" s="369"/>
      <c r="AF20" s="341"/>
      <c r="AG20" s="370"/>
      <c r="AH20" s="371"/>
      <c r="AI20" s="353"/>
      <c r="AJ20" s="372"/>
      <c r="AK20" s="345"/>
      <c r="AL20" s="345"/>
      <c r="AM20" s="345"/>
      <c r="AN20" s="345"/>
      <c r="AO20" s="345"/>
      <c r="AP20" s="345"/>
    </row>
    <row r="21" spans="1:72" s="380" customFormat="1" ht="12.75" customHeight="1" thickBot="1">
      <c r="A21" s="347">
        <f t="shared" si="0"/>
        <v>18</v>
      </c>
      <c r="B21" s="373">
        <v>944</v>
      </c>
      <c r="C21" s="374" t="s">
        <v>208</v>
      </c>
      <c r="D21" s="350">
        <f>S21+V21+Y21+AB21</f>
        <v>0.10261574074074073</v>
      </c>
      <c r="E21" s="330">
        <f>IF(D22&gt;D21,D22-D21,"")</f>
        <v>0.00016203703703704386</v>
      </c>
      <c r="F21" s="330">
        <f>D21-$D$4</f>
        <v>0.026493055555555534</v>
      </c>
      <c r="G21" s="351">
        <f>T21+W21+Z21+AC21</f>
        <v>30</v>
      </c>
      <c r="H21" s="352">
        <f>D21/G21</f>
        <v>0.0034205246913580245</v>
      </c>
      <c r="I21" s="366">
        <v>24</v>
      </c>
      <c r="J21" s="365">
        <v>20</v>
      </c>
      <c r="K21" s="366">
        <v>22</v>
      </c>
      <c r="L21" s="366"/>
      <c r="M21" s="367"/>
      <c r="N21" s="375" t="s">
        <v>18</v>
      </c>
      <c r="O21" s="375" t="s">
        <v>16</v>
      </c>
      <c r="P21" s="375">
        <v>1972</v>
      </c>
      <c r="Q21" s="375" t="s">
        <v>24</v>
      </c>
      <c r="R21" s="368" t="s">
        <v>15</v>
      </c>
      <c r="S21" s="376">
        <v>0.034444444444444444</v>
      </c>
      <c r="T21" s="341">
        <v>10</v>
      </c>
      <c r="U21" s="377">
        <f>S21/T21</f>
        <v>0.0034444444444444444</v>
      </c>
      <c r="V21" s="376">
        <v>0.0338425925925926</v>
      </c>
      <c r="W21" s="341">
        <v>10</v>
      </c>
      <c r="X21" s="134">
        <f>V21/W21</f>
        <v>0.0033842592592592596</v>
      </c>
      <c r="Y21" s="376">
        <v>0.0343287037037037</v>
      </c>
      <c r="Z21" s="341">
        <v>10</v>
      </c>
      <c r="AA21" s="134">
        <f>Y21/Z21</f>
        <v>0.00343287037037037</v>
      </c>
      <c r="AB21" s="376"/>
      <c r="AC21" s="341"/>
      <c r="AD21" s="377"/>
      <c r="AE21" s="376"/>
      <c r="AF21" s="341"/>
      <c r="AG21" s="377"/>
      <c r="AH21" s="378"/>
      <c r="AI21" s="353"/>
      <c r="AJ21" s="379"/>
      <c r="AK21" s="345"/>
      <c r="AL21" s="345"/>
      <c r="AM21" s="345"/>
      <c r="AN21" s="345"/>
      <c r="AO21" s="345"/>
      <c r="AP21" s="345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</row>
    <row r="22" spans="1:72" s="385" customFormat="1" ht="12.75" customHeight="1">
      <c r="A22" s="347">
        <f t="shared" si="0"/>
        <v>19</v>
      </c>
      <c r="B22" s="355">
        <v>935</v>
      </c>
      <c r="C22" s="356" t="s">
        <v>210</v>
      </c>
      <c r="D22" s="350">
        <f>S22+V22+Y22+AB22</f>
        <v>0.10277777777777777</v>
      </c>
      <c r="E22" s="330">
        <f>IF(D23&gt;D22,D23-D22,"")</f>
        <v>0.000983796296296302</v>
      </c>
      <c r="F22" s="330">
        <f>D22-$D$4</f>
        <v>0.026655092592592577</v>
      </c>
      <c r="G22" s="351">
        <f>T22+W22+Z22+AC22</f>
        <v>30</v>
      </c>
      <c r="H22" s="352">
        <f>D22/G22</f>
        <v>0.0034259259259259256</v>
      </c>
      <c r="I22" s="129">
        <v>25</v>
      </c>
      <c r="J22" s="128">
        <v>22</v>
      </c>
      <c r="K22" s="129">
        <v>19</v>
      </c>
      <c r="L22" s="129"/>
      <c r="M22" s="130"/>
      <c r="N22" s="131" t="s">
        <v>18</v>
      </c>
      <c r="O22" s="131" t="s">
        <v>16</v>
      </c>
      <c r="P22" s="131">
        <v>1976</v>
      </c>
      <c r="Q22" s="131" t="s">
        <v>21</v>
      </c>
      <c r="R22" s="132" t="s">
        <v>54</v>
      </c>
      <c r="S22" s="381">
        <v>0.03459490740740741</v>
      </c>
      <c r="T22" s="341">
        <v>10</v>
      </c>
      <c r="U22" s="382">
        <f>S22/T22</f>
        <v>0.003459490740740741</v>
      </c>
      <c r="V22" s="381">
        <v>0.03435185185185185</v>
      </c>
      <c r="W22" s="341">
        <v>10</v>
      </c>
      <c r="X22" s="134">
        <f>V22/W22</f>
        <v>0.0034351851851851848</v>
      </c>
      <c r="Y22" s="381">
        <v>0.03383101851851852</v>
      </c>
      <c r="Z22" s="341">
        <v>10</v>
      </c>
      <c r="AA22" s="134">
        <f>Y22/Z22</f>
        <v>0.0033831018518518515</v>
      </c>
      <c r="AB22" s="381"/>
      <c r="AC22" s="341"/>
      <c r="AD22" s="382"/>
      <c r="AE22" s="381"/>
      <c r="AF22" s="341"/>
      <c r="AG22" s="382"/>
      <c r="AH22" s="383"/>
      <c r="AI22" s="353"/>
      <c r="AJ22" s="384"/>
      <c r="AK22" s="345"/>
      <c r="AL22" s="345"/>
      <c r="AM22" s="345"/>
      <c r="AN22" s="345"/>
      <c r="AO22" s="345"/>
      <c r="AP22" s="345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</row>
    <row r="23" spans="1:72" s="388" customFormat="1" ht="12.75" customHeight="1">
      <c r="A23" s="347">
        <f t="shared" si="0"/>
        <v>20</v>
      </c>
      <c r="B23" s="348">
        <v>941</v>
      </c>
      <c r="C23" s="349" t="s">
        <v>211</v>
      </c>
      <c r="D23" s="350">
        <f>S23+V23+Y23+AB23</f>
        <v>0.10376157407407408</v>
      </c>
      <c r="E23" s="330">
        <f>IF(D24&gt;D23,D24-D23,"")</f>
        <v>0.008298611111111104</v>
      </c>
      <c r="F23" s="330">
        <f>D23-$D$4</f>
        <v>0.02763888888888888</v>
      </c>
      <c r="G23" s="351">
        <f>T23+W23+Z23+AC23</f>
        <v>30</v>
      </c>
      <c r="H23" s="352">
        <f>D23/G23</f>
        <v>0.0034587191358024694</v>
      </c>
      <c r="I23" s="127">
        <v>27</v>
      </c>
      <c r="J23" s="148">
        <v>23</v>
      </c>
      <c r="K23" s="127">
        <v>20</v>
      </c>
      <c r="L23" s="127"/>
      <c r="M23" s="149"/>
      <c r="N23" s="337" t="s">
        <v>18</v>
      </c>
      <c r="O23" s="337" t="s">
        <v>16</v>
      </c>
      <c r="P23" s="337">
        <v>1964</v>
      </c>
      <c r="Q23" s="337" t="s">
        <v>27</v>
      </c>
      <c r="R23" s="151" t="s">
        <v>26</v>
      </c>
      <c r="S23" s="386">
        <v>0.035277777777777776</v>
      </c>
      <c r="T23" s="341">
        <v>10</v>
      </c>
      <c r="U23" s="134">
        <f>S23/T23</f>
        <v>0.0035277777777777777</v>
      </c>
      <c r="V23" s="386">
        <v>0.03450231481481481</v>
      </c>
      <c r="W23" s="341">
        <v>10</v>
      </c>
      <c r="X23" s="134">
        <f>V23/W23</f>
        <v>0.003450231481481481</v>
      </c>
      <c r="Y23" s="152">
        <v>0.03398148148148148</v>
      </c>
      <c r="Z23" s="341">
        <v>10</v>
      </c>
      <c r="AA23" s="134">
        <f>Y23/Z23</f>
        <v>0.003398148148148148</v>
      </c>
      <c r="AB23" s="152"/>
      <c r="AC23" s="341"/>
      <c r="AD23" s="134"/>
      <c r="AE23" s="152"/>
      <c r="AF23" s="341"/>
      <c r="AG23" s="134"/>
      <c r="AH23" s="387"/>
      <c r="AI23" s="353"/>
      <c r="AJ23" s="354"/>
      <c r="AK23" s="345"/>
      <c r="AL23" s="345"/>
      <c r="AM23" s="345"/>
      <c r="AN23" s="345"/>
      <c r="AO23" s="345"/>
      <c r="AP23" s="345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</row>
    <row r="24" spans="1:72" s="391" customFormat="1" ht="12.75" customHeight="1">
      <c r="A24" s="347">
        <f t="shared" si="0"/>
        <v>21</v>
      </c>
      <c r="B24" s="355">
        <v>949</v>
      </c>
      <c r="C24" s="356" t="s">
        <v>212</v>
      </c>
      <c r="D24" s="350">
        <f>S24+V24+Y24+AB24</f>
        <v>0.11206018518518518</v>
      </c>
      <c r="E24" s="330">
        <f>IF(D25&gt;D24,D25-D24,"")</f>
        <v>0.0030787037037036946</v>
      </c>
      <c r="F24" s="330">
        <f>D24-$D$4</f>
        <v>0.03593749999999998</v>
      </c>
      <c r="G24" s="351">
        <f>T24+W24+Z24+AC24</f>
        <v>30</v>
      </c>
      <c r="H24" s="352">
        <f>D24/G24</f>
        <v>0.003735339506172839</v>
      </c>
      <c r="I24" s="129">
        <v>36</v>
      </c>
      <c r="J24" s="128">
        <v>28</v>
      </c>
      <c r="K24" s="129">
        <v>25</v>
      </c>
      <c r="L24" s="129"/>
      <c r="M24" s="130"/>
      <c r="N24" s="131" t="s">
        <v>18</v>
      </c>
      <c r="O24" s="131" t="s">
        <v>16</v>
      </c>
      <c r="P24" s="131">
        <v>1972</v>
      </c>
      <c r="Q24" s="131" t="s">
        <v>24</v>
      </c>
      <c r="R24" s="132" t="s">
        <v>15</v>
      </c>
      <c r="S24" s="389">
        <v>0.03881944444444444</v>
      </c>
      <c r="T24" s="341">
        <v>10</v>
      </c>
      <c r="U24" s="382">
        <f>S24/T24</f>
        <v>0.003881944444444444</v>
      </c>
      <c r="V24" s="389">
        <v>0.036828703703703704</v>
      </c>
      <c r="W24" s="341">
        <v>10</v>
      </c>
      <c r="X24" s="134">
        <f>V24/W24</f>
        <v>0.00368287037037037</v>
      </c>
      <c r="Y24" s="389">
        <v>0.036412037037037034</v>
      </c>
      <c r="Z24" s="341">
        <v>10</v>
      </c>
      <c r="AA24" s="134">
        <f>Y24/Z24</f>
        <v>0.0036412037037037034</v>
      </c>
      <c r="AB24" s="389"/>
      <c r="AC24" s="341"/>
      <c r="AD24" s="382"/>
      <c r="AE24" s="389"/>
      <c r="AF24" s="341"/>
      <c r="AG24" s="382"/>
      <c r="AH24" s="390"/>
      <c r="AI24" s="353"/>
      <c r="AJ24" s="384"/>
      <c r="AK24" s="345"/>
      <c r="AL24" s="345"/>
      <c r="AM24" s="345"/>
      <c r="AN24" s="345"/>
      <c r="AO24" s="345"/>
      <c r="AP24" s="345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</row>
    <row r="25" spans="1:72" s="385" customFormat="1" ht="12.75" customHeight="1">
      <c r="A25" s="347">
        <f t="shared" si="0"/>
        <v>22</v>
      </c>
      <c r="B25" s="348">
        <v>943</v>
      </c>
      <c r="C25" s="349" t="s">
        <v>213</v>
      </c>
      <c r="D25" s="350">
        <f>S25+V25+Y25+AB25</f>
        <v>0.11513888888888887</v>
      </c>
      <c r="E25" s="330">
        <f>IF(D26&gt;D25,D26-D25,"")</f>
      </c>
      <c r="F25" s="330">
        <f>D25-$D$4</f>
        <v>0.03901620370370368</v>
      </c>
      <c r="G25" s="351">
        <f>T25+W25+Z25+AC25</f>
        <v>30</v>
      </c>
      <c r="H25" s="352">
        <f>D25/G25</f>
        <v>0.0038379629629629623</v>
      </c>
      <c r="I25" s="127">
        <v>34</v>
      </c>
      <c r="J25" s="148">
        <v>34</v>
      </c>
      <c r="K25" s="127">
        <v>29</v>
      </c>
      <c r="L25" s="127"/>
      <c r="M25" s="149"/>
      <c r="N25" s="337" t="s">
        <v>18</v>
      </c>
      <c r="O25" s="337" t="s">
        <v>16</v>
      </c>
      <c r="P25" s="337">
        <v>1959</v>
      </c>
      <c r="Q25" s="337" t="s">
        <v>27</v>
      </c>
      <c r="R25" s="151" t="s">
        <v>15</v>
      </c>
      <c r="S25" s="386">
        <v>0.03881944444444444</v>
      </c>
      <c r="T25" s="341">
        <v>10</v>
      </c>
      <c r="U25" s="134">
        <f>S25/T25</f>
        <v>0.003881944444444444</v>
      </c>
      <c r="V25" s="386">
        <v>0.03849537037037037</v>
      </c>
      <c r="W25" s="341">
        <v>10</v>
      </c>
      <c r="X25" s="134">
        <f>V25/W25</f>
        <v>0.0038495370370370367</v>
      </c>
      <c r="Y25" s="386">
        <v>0.03782407407407407</v>
      </c>
      <c r="Z25" s="341">
        <v>10</v>
      </c>
      <c r="AA25" s="134">
        <f>Y25/Z25</f>
        <v>0.003782407407407407</v>
      </c>
      <c r="AB25" s="152"/>
      <c r="AC25" s="341"/>
      <c r="AD25" s="134"/>
      <c r="AE25" s="152"/>
      <c r="AF25" s="341"/>
      <c r="AG25" s="134"/>
      <c r="AH25" s="387"/>
      <c r="AI25" s="353"/>
      <c r="AJ25" s="354"/>
      <c r="AK25" s="345"/>
      <c r="AL25" s="345"/>
      <c r="AM25" s="345"/>
      <c r="AN25" s="345"/>
      <c r="AO25" s="345"/>
      <c r="AP25" s="345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</row>
    <row r="26" spans="1:72" s="388" customFormat="1" ht="12.75" customHeight="1">
      <c r="A26" s="347">
        <f t="shared" si="0"/>
        <v>23</v>
      </c>
      <c r="B26" s="348">
        <v>928</v>
      </c>
      <c r="C26" s="349" t="s">
        <v>214</v>
      </c>
      <c r="D26" s="350">
        <f>S26+V26+Y26+AB26</f>
        <v>0.11513888888888887</v>
      </c>
      <c r="E26" s="330">
        <f>IF(D27&gt;D26,D27-D26,"")</f>
      </c>
      <c r="F26" s="330">
        <f>D26-$D$4</f>
        <v>0.03901620370370368</v>
      </c>
      <c r="G26" s="351">
        <f>T26+W26+Z26+AC26</f>
        <v>30</v>
      </c>
      <c r="H26" s="352">
        <f>D26/G26</f>
        <v>0.0038379629629629623</v>
      </c>
      <c r="I26" s="127">
        <v>32</v>
      </c>
      <c r="J26" s="148">
        <v>32</v>
      </c>
      <c r="K26" s="127">
        <v>30</v>
      </c>
      <c r="L26" s="127"/>
      <c r="M26" s="149"/>
      <c r="N26" s="337" t="s">
        <v>18</v>
      </c>
      <c r="O26" s="337" t="s">
        <v>16</v>
      </c>
      <c r="P26" s="337">
        <v>1960</v>
      </c>
      <c r="Q26" s="337" t="s">
        <v>27</v>
      </c>
      <c r="R26" s="151" t="s">
        <v>82</v>
      </c>
      <c r="S26" s="386">
        <v>0.03881944444444444</v>
      </c>
      <c r="T26" s="341">
        <v>10</v>
      </c>
      <c r="U26" s="134">
        <f>S26/T26</f>
        <v>0.003881944444444444</v>
      </c>
      <c r="V26" s="386">
        <v>0.03849537037037037</v>
      </c>
      <c r="W26" s="341">
        <v>10</v>
      </c>
      <c r="X26" s="134">
        <f>V26/W26</f>
        <v>0.0038495370370370367</v>
      </c>
      <c r="Y26" s="386">
        <v>0.03782407407407407</v>
      </c>
      <c r="Z26" s="341">
        <v>10</v>
      </c>
      <c r="AA26" s="134">
        <f>Y26/Z26</f>
        <v>0.003782407407407407</v>
      </c>
      <c r="AB26" s="386"/>
      <c r="AC26" s="341"/>
      <c r="AD26" s="134"/>
      <c r="AE26" s="386"/>
      <c r="AF26" s="341"/>
      <c r="AG26" s="134"/>
      <c r="AH26" s="392"/>
      <c r="AI26" s="353"/>
      <c r="AJ26" s="354"/>
      <c r="AK26" s="345"/>
      <c r="AL26" s="345"/>
      <c r="AM26" s="345"/>
      <c r="AN26" s="345"/>
      <c r="AO26" s="345"/>
      <c r="AP26" s="345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</row>
    <row r="27" spans="1:72" s="388" customFormat="1" ht="12.75" customHeight="1">
      <c r="A27" s="347">
        <f t="shared" si="0"/>
        <v>24</v>
      </c>
      <c r="B27" s="362">
        <v>942</v>
      </c>
      <c r="C27" s="363" t="s">
        <v>215</v>
      </c>
      <c r="D27" s="350">
        <f>S27+V27+Y27+AB27</f>
        <v>0.11513888888888887</v>
      </c>
      <c r="E27" s="330">
        <f>IF(D28&gt;D27,D28-D27,"")</f>
      </c>
      <c r="F27" s="330">
        <f>D27-$D$4</f>
        <v>0.03901620370370368</v>
      </c>
      <c r="G27" s="351">
        <f>T27+W27+Z27+AC27</f>
        <v>30</v>
      </c>
      <c r="H27" s="352">
        <f>D27/G27</f>
        <v>0.0038379629629629623</v>
      </c>
      <c r="I27" s="366">
        <v>33</v>
      </c>
      <c r="J27" s="365">
        <v>33</v>
      </c>
      <c r="K27" s="366">
        <v>31</v>
      </c>
      <c r="L27" s="366"/>
      <c r="M27" s="367"/>
      <c r="N27" s="375" t="s">
        <v>18</v>
      </c>
      <c r="O27" s="375" t="s">
        <v>16</v>
      </c>
      <c r="P27" s="375">
        <v>1962</v>
      </c>
      <c r="Q27" s="375" t="s">
        <v>27</v>
      </c>
      <c r="R27" s="368" t="s">
        <v>15</v>
      </c>
      <c r="S27" s="393">
        <v>0.03881944444444444</v>
      </c>
      <c r="T27" s="341">
        <v>10</v>
      </c>
      <c r="U27" s="377">
        <f>S27/T27</f>
        <v>0.003881944444444444</v>
      </c>
      <c r="V27" s="393">
        <v>0.03849537037037037</v>
      </c>
      <c r="W27" s="341">
        <v>10</v>
      </c>
      <c r="X27" s="134">
        <f>V27/W27</f>
        <v>0.0038495370370370367</v>
      </c>
      <c r="Y27" s="393">
        <v>0.03782407407407407</v>
      </c>
      <c r="Z27" s="341">
        <v>10</v>
      </c>
      <c r="AA27" s="134">
        <f>Y27/Z27</f>
        <v>0.003782407407407407</v>
      </c>
      <c r="AB27" s="393"/>
      <c r="AC27" s="341"/>
      <c r="AD27" s="377"/>
      <c r="AE27" s="393"/>
      <c r="AF27" s="341"/>
      <c r="AG27" s="377"/>
      <c r="AH27" s="394"/>
      <c r="AI27" s="353"/>
      <c r="AJ27" s="379"/>
      <c r="AK27" s="345"/>
      <c r="AL27" s="345"/>
      <c r="AM27" s="345"/>
      <c r="AN27" s="345"/>
      <c r="AO27" s="345"/>
      <c r="AP27" s="345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</row>
    <row r="28" spans="1:72" s="416" customFormat="1" ht="12.75" customHeight="1">
      <c r="A28" s="395">
        <f t="shared" si="0"/>
        <v>25</v>
      </c>
      <c r="B28" s="396">
        <v>955</v>
      </c>
      <c r="C28" s="397" t="s">
        <v>216</v>
      </c>
      <c r="D28" s="398">
        <f>S28+V28+Y28+AB28</f>
        <v>0.11513888888888887</v>
      </c>
      <c r="E28" s="399">
        <f>IF(D29&gt;D28,D29-D28,"")</f>
        <v>0.0007407407407407363</v>
      </c>
      <c r="F28" s="399">
        <f>D28-$D$4</f>
        <v>0.03901620370370368</v>
      </c>
      <c r="G28" s="400">
        <f>T28+W28+Z28+AC28</f>
        <v>30</v>
      </c>
      <c r="H28" s="401">
        <f>D28/G28</f>
        <v>0.0038379629629629623</v>
      </c>
      <c r="I28" s="402">
        <v>31</v>
      </c>
      <c r="J28" s="403">
        <v>31</v>
      </c>
      <c r="K28" s="402">
        <v>27</v>
      </c>
      <c r="L28" s="402"/>
      <c r="M28" s="404"/>
      <c r="N28" s="405" t="s">
        <v>18</v>
      </c>
      <c r="O28" s="405" t="s">
        <v>39</v>
      </c>
      <c r="P28" s="405">
        <v>1954</v>
      </c>
      <c r="Q28" s="405" t="s">
        <v>112</v>
      </c>
      <c r="R28" s="406" t="s">
        <v>15</v>
      </c>
      <c r="S28" s="407">
        <v>0.03881944444444444</v>
      </c>
      <c r="T28" s="408">
        <v>10</v>
      </c>
      <c r="U28" s="409">
        <f>S28/T28</f>
        <v>0.003881944444444444</v>
      </c>
      <c r="V28" s="407">
        <v>0.03849537037037037</v>
      </c>
      <c r="W28" s="408">
        <v>10</v>
      </c>
      <c r="X28" s="410">
        <f>V28/W28</f>
        <v>0.0038495370370370367</v>
      </c>
      <c r="Y28" s="407">
        <v>0.03782407407407407</v>
      </c>
      <c r="Z28" s="408">
        <v>10</v>
      </c>
      <c r="AA28" s="410">
        <f>Y28/Z28</f>
        <v>0.003782407407407407</v>
      </c>
      <c r="AB28" s="407"/>
      <c r="AC28" s="408"/>
      <c r="AD28" s="409"/>
      <c r="AE28" s="407"/>
      <c r="AF28" s="408"/>
      <c r="AG28" s="409"/>
      <c r="AH28" s="411"/>
      <c r="AI28" s="412"/>
      <c r="AJ28" s="413"/>
      <c r="AK28" s="414"/>
      <c r="AL28" s="414"/>
      <c r="AM28" s="414"/>
      <c r="AN28" s="414"/>
      <c r="AO28" s="414"/>
      <c r="AP28" s="414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5"/>
      <c r="BS28" s="415"/>
      <c r="BT28" s="415"/>
    </row>
    <row r="29" spans="1:42" s="380" customFormat="1" ht="12.75" customHeight="1" thickBot="1">
      <c r="A29" s="417">
        <f t="shared" si="0"/>
        <v>26</v>
      </c>
      <c r="B29" s="418">
        <v>947</v>
      </c>
      <c r="C29" s="419" t="s">
        <v>217</v>
      </c>
      <c r="D29" s="420">
        <f>S29+V29+Y29+AB29</f>
        <v>0.11587962962962961</v>
      </c>
      <c r="E29" s="421">
        <f>IF(D30&gt;D29,D30-D29,"")</f>
      </c>
      <c r="F29" s="421">
        <f>D29-$D$4</f>
        <v>0.039756944444444414</v>
      </c>
      <c r="G29" s="422">
        <f>T29+W29+Z29+AC29</f>
        <v>30</v>
      </c>
      <c r="H29" s="423">
        <f>D29/G29</f>
        <v>0.0038626543209876536</v>
      </c>
      <c r="I29" s="424">
        <v>35</v>
      </c>
      <c r="J29" s="425">
        <v>35</v>
      </c>
      <c r="K29" s="424">
        <v>28</v>
      </c>
      <c r="L29" s="424"/>
      <c r="M29" s="426"/>
      <c r="N29" s="427" t="s">
        <v>18</v>
      </c>
      <c r="O29" s="427" t="s">
        <v>16</v>
      </c>
      <c r="P29" s="428">
        <v>1949</v>
      </c>
      <c r="Q29" s="428" t="s">
        <v>50</v>
      </c>
      <c r="R29" s="429" t="s">
        <v>82</v>
      </c>
      <c r="S29" s="430">
        <v>0.03881944444444444</v>
      </c>
      <c r="T29" s="431">
        <v>10</v>
      </c>
      <c r="U29" s="432">
        <f>S29/T29</f>
        <v>0.003881944444444444</v>
      </c>
      <c r="V29" s="430">
        <v>0.03923611111111111</v>
      </c>
      <c r="W29" s="431">
        <v>10</v>
      </c>
      <c r="X29" s="432">
        <f>V29/W29</f>
        <v>0.003923611111111111</v>
      </c>
      <c r="Y29" s="430">
        <v>0.03782407407407407</v>
      </c>
      <c r="Z29" s="431">
        <v>10</v>
      </c>
      <c r="AA29" s="432">
        <f>Y29/Z29</f>
        <v>0.003782407407407407</v>
      </c>
      <c r="AB29" s="430"/>
      <c r="AC29" s="431"/>
      <c r="AD29" s="432"/>
      <c r="AE29" s="430"/>
      <c r="AF29" s="431"/>
      <c r="AG29" s="432"/>
      <c r="AH29" s="433"/>
      <c r="AI29" s="434"/>
      <c r="AJ29" s="435"/>
      <c r="AK29" s="436"/>
      <c r="AL29" s="436"/>
      <c r="AM29" s="436"/>
      <c r="AN29" s="436"/>
      <c r="AO29" s="436"/>
      <c r="AP29" s="436"/>
    </row>
    <row r="30" spans="1:42" s="438" customFormat="1" ht="12.75" customHeight="1" thickBot="1">
      <c r="A30" s="347">
        <f t="shared" si="0"/>
        <v>27</v>
      </c>
      <c r="B30" s="146">
        <v>825</v>
      </c>
      <c r="C30" s="147" t="s">
        <v>205</v>
      </c>
      <c r="D30" s="350">
        <f>S30+V30+Y30+AB30</f>
        <v>0.06162037037037037</v>
      </c>
      <c r="E30" s="330"/>
      <c r="F30" s="330"/>
      <c r="G30" s="351">
        <f>T30+W30+Z30+AC30</f>
        <v>20</v>
      </c>
      <c r="H30" s="352">
        <f>D30/G30</f>
        <v>0.0030810185185185185</v>
      </c>
      <c r="I30" s="127">
        <v>16</v>
      </c>
      <c r="J30" s="148">
        <v>16</v>
      </c>
      <c r="K30" s="127"/>
      <c r="L30" s="127"/>
      <c r="M30" s="149"/>
      <c r="N30" s="337" t="s">
        <v>18</v>
      </c>
      <c r="O30" s="337" t="s">
        <v>16</v>
      </c>
      <c r="P30" s="337">
        <v>1972</v>
      </c>
      <c r="Q30" s="337" t="s">
        <v>24</v>
      </c>
      <c r="R30" s="151" t="s">
        <v>74</v>
      </c>
      <c r="S30" s="152">
        <v>0.03128472222222222</v>
      </c>
      <c r="T30" s="341">
        <v>10</v>
      </c>
      <c r="U30" s="134">
        <f>S30/T30</f>
        <v>0.003128472222222222</v>
      </c>
      <c r="V30" s="152">
        <v>0.030335648148148143</v>
      </c>
      <c r="W30" s="341">
        <v>10</v>
      </c>
      <c r="X30" s="134">
        <f>V30/W30</f>
        <v>0.0030335648148148145</v>
      </c>
      <c r="Y30" s="386"/>
      <c r="Z30" s="341"/>
      <c r="AA30" s="134"/>
      <c r="AB30" s="386"/>
      <c r="AC30" s="341"/>
      <c r="AD30" s="134"/>
      <c r="AE30" s="386"/>
      <c r="AF30" s="341"/>
      <c r="AG30" s="134"/>
      <c r="AH30" s="392"/>
      <c r="AI30" s="353"/>
      <c r="AJ30" s="354"/>
      <c r="AK30" s="437"/>
      <c r="AL30" s="437"/>
      <c r="AM30" s="437"/>
      <c r="AN30" s="437"/>
      <c r="AO30" s="437"/>
      <c r="AP30" s="437"/>
    </row>
    <row r="31" spans="1:72" s="388" customFormat="1" ht="12.75" customHeight="1">
      <c r="A31" s="347">
        <f t="shared" si="0"/>
        <v>28</v>
      </c>
      <c r="B31" s="348">
        <v>958</v>
      </c>
      <c r="C31" s="349" t="s">
        <v>223</v>
      </c>
      <c r="D31" s="350">
        <f>S31+V31+Y31+AB31</f>
        <v>0.06828703703703703</v>
      </c>
      <c r="E31" s="330"/>
      <c r="F31" s="330"/>
      <c r="G31" s="351">
        <f>T31+W31+Z31+AC31</f>
        <v>20</v>
      </c>
      <c r="H31" s="352">
        <f>D31/G31</f>
        <v>0.0034143518518518516</v>
      </c>
      <c r="I31" s="127">
        <v>22</v>
      </c>
      <c r="J31" s="148"/>
      <c r="K31" s="127">
        <v>21</v>
      </c>
      <c r="L31" s="127"/>
      <c r="M31" s="149"/>
      <c r="N31" s="337" t="s">
        <v>18</v>
      </c>
      <c r="O31" s="150" t="s">
        <v>16</v>
      </c>
      <c r="P31" s="150">
        <v>1965</v>
      </c>
      <c r="Q31" s="150" t="s">
        <v>24</v>
      </c>
      <c r="R31" s="151" t="s">
        <v>117</v>
      </c>
      <c r="S31" s="152">
        <v>0.03425925925925926</v>
      </c>
      <c r="T31" s="341">
        <v>10</v>
      </c>
      <c r="U31" s="134">
        <f>S31/T31</f>
        <v>0.003425925925925926</v>
      </c>
      <c r="V31" s="152"/>
      <c r="W31" s="341"/>
      <c r="X31" s="134"/>
      <c r="Y31" s="386">
        <v>0.034027777777777775</v>
      </c>
      <c r="Z31" s="341">
        <v>10</v>
      </c>
      <c r="AA31" s="134">
        <f>Y31/Z31</f>
        <v>0.0034027777777777776</v>
      </c>
      <c r="AB31" s="386"/>
      <c r="AC31" s="341"/>
      <c r="AD31" s="134"/>
      <c r="AE31" s="386"/>
      <c r="AF31" s="341"/>
      <c r="AG31" s="134"/>
      <c r="AH31" s="392"/>
      <c r="AI31" s="353"/>
      <c r="AJ31" s="354"/>
      <c r="AK31" s="345"/>
      <c r="AL31" s="345"/>
      <c r="AM31" s="345"/>
      <c r="AN31" s="345"/>
      <c r="AO31" s="345"/>
      <c r="AP31" s="345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</row>
    <row r="32" spans="1:72" s="391" customFormat="1" ht="12.75" customHeight="1">
      <c r="A32" s="347">
        <f t="shared" si="0"/>
        <v>29</v>
      </c>
      <c r="B32" s="348">
        <v>969</v>
      </c>
      <c r="C32" s="349" t="s">
        <v>227</v>
      </c>
      <c r="D32" s="350">
        <f>S32+V32+Y32+AB32</f>
        <v>0.07092592592592592</v>
      </c>
      <c r="E32" s="330"/>
      <c r="F32" s="330"/>
      <c r="G32" s="351">
        <f>T32+W32+Z32+AC32</f>
        <v>20</v>
      </c>
      <c r="H32" s="352">
        <f>D32/G32</f>
        <v>0.003546296296296296</v>
      </c>
      <c r="I32" s="127"/>
      <c r="J32" s="148">
        <v>25</v>
      </c>
      <c r="K32" s="127">
        <v>23</v>
      </c>
      <c r="L32" s="127"/>
      <c r="M32" s="149"/>
      <c r="N32" s="131" t="s">
        <v>18</v>
      </c>
      <c r="O32" s="150" t="s">
        <v>16</v>
      </c>
      <c r="P32" s="150">
        <v>1976</v>
      </c>
      <c r="Q32" s="150" t="s">
        <v>21</v>
      </c>
      <c r="R32" s="151" t="s">
        <v>143</v>
      </c>
      <c r="S32" s="386"/>
      <c r="T32" s="341"/>
      <c r="U32" s="134"/>
      <c r="V32" s="386">
        <v>0.0356712962962963</v>
      </c>
      <c r="W32" s="341">
        <v>10</v>
      </c>
      <c r="X32" s="134">
        <f>V32/W32</f>
        <v>0.0035671296296296297</v>
      </c>
      <c r="Y32" s="386">
        <v>0.03525462962962963</v>
      </c>
      <c r="Z32" s="341">
        <v>10</v>
      </c>
      <c r="AA32" s="134">
        <f>Y32/Z32</f>
        <v>0.003525462962962963</v>
      </c>
      <c r="AB32" s="386"/>
      <c r="AC32" s="341"/>
      <c r="AD32" s="134"/>
      <c r="AE32" s="386"/>
      <c r="AF32" s="341"/>
      <c r="AG32" s="134"/>
      <c r="AH32" s="392"/>
      <c r="AI32" s="353"/>
      <c r="AJ32" s="354"/>
      <c r="AK32" s="345"/>
      <c r="AL32" s="345"/>
      <c r="AM32" s="345"/>
      <c r="AN32" s="345"/>
      <c r="AO32" s="345"/>
      <c r="AP32" s="345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</row>
    <row r="33" spans="1:72" s="443" customFormat="1" ht="12.75" customHeight="1">
      <c r="A33" s="153">
        <f t="shared" si="0"/>
        <v>30</v>
      </c>
      <c r="B33" s="154">
        <v>961</v>
      </c>
      <c r="C33" s="155" t="s">
        <v>232</v>
      </c>
      <c r="D33" s="156">
        <f>S33+V33+Y33+AB33</f>
        <v>0.0748726851851852</v>
      </c>
      <c r="E33" s="157"/>
      <c r="F33" s="157"/>
      <c r="G33" s="158">
        <f>T33+W33+Z33+AC33</f>
        <v>20</v>
      </c>
      <c r="H33" s="159">
        <f>D33/G33</f>
        <v>0.00374363425925926</v>
      </c>
      <c r="I33" s="160"/>
      <c r="J33" s="161">
        <v>29</v>
      </c>
      <c r="K33" s="160">
        <v>26</v>
      </c>
      <c r="L33" s="160"/>
      <c r="M33" s="162"/>
      <c r="N33" s="439" t="s">
        <v>18</v>
      </c>
      <c r="O33" s="163" t="s">
        <v>39</v>
      </c>
      <c r="P33" s="163">
        <v>1984</v>
      </c>
      <c r="Q33" s="163" t="s">
        <v>40</v>
      </c>
      <c r="R33" s="164" t="s">
        <v>140</v>
      </c>
      <c r="S33" s="165"/>
      <c r="T33" s="166"/>
      <c r="U33" s="167"/>
      <c r="V33" s="165">
        <v>0.0372337962962963</v>
      </c>
      <c r="W33" s="166">
        <v>10</v>
      </c>
      <c r="X33" s="167">
        <f>V33/W33</f>
        <v>0.00372337962962963</v>
      </c>
      <c r="Y33" s="165">
        <v>0.037638888888888895</v>
      </c>
      <c r="Z33" s="166">
        <v>10</v>
      </c>
      <c r="AA33" s="167">
        <f>Y33/Z33</f>
        <v>0.0037638888888888895</v>
      </c>
      <c r="AB33" s="165"/>
      <c r="AC33" s="166"/>
      <c r="AD33" s="167"/>
      <c r="AE33" s="165"/>
      <c r="AF33" s="166"/>
      <c r="AG33" s="167"/>
      <c r="AH33" s="440"/>
      <c r="AI33" s="441"/>
      <c r="AJ33" s="442"/>
      <c r="AK33" s="414"/>
      <c r="AL33" s="414"/>
      <c r="AM33" s="414"/>
      <c r="AN33" s="414"/>
      <c r="AO33" s="414"/>
      <c r="AP33" s="414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415"/>
      <c r="BO33" s="415"/>
      <c r="BP33" s="415"/>
      <c r="BQ33" s="415"/>
      <c r="BR33" s="415"/>
      <c r="BS33" s="415"/>
      <c r="BT33" s="415"/>
    </row>
    <row r="34" spans="1:72" s="391" customFormat="1" ht="12.75" customHeight="1">
      <c r="A34" s="347">
        <f t="shared" si="0"/>
        <v>31</v>
      </c>
      <c r="B34" s="348">
        <v>970</v>
      </c>
      <c r="C34" s="349" t="s">
        <v>304</v>
      </c>
      <c r="D34" s="350">
        <f>S34+V34+Y34+AB34</f>
        <v>0.027303240740740743</v>
      </c>
      <c r="E34" s="330"/>
      <c r="F34" s="330"/>
      <c r="G34" s="351">
        <f>T34+W34+Z34+AC34</f>
        <v>10</v>
      </c>
      <c r="H34" s="352">
        <f>D34/G34</f>
        <v>0.0027303240740740743</v>
      </c>
      <c r="I34" s="127"/>
      <c r="J34" s="148"/>
      <c r="K34" s="127">
        <v>5</v>
      </c>
      <c r="L34" s="127"/>
      <c r="M34" s="149"/>
      <c r="N34" s="131" t="s">
        <v>18</v>
      </c>
      <c r="O34" s="150" t="s">
        <v>16</v>
      </c>
      <c r="P34" s="150">
        <v>1997</v>
      </c>
      <c r="Q34" s="150" t="s">
        <v>17</v>
      </c>
      <c r="R34" s="151" t="s">
        <v>286</v>
      </c>
      <c r="S34" s="386"/>
      <c r="T34" s="341"/>
      <c r="U34" s="134"/>
      <c r="V34" s="386"/>
      <c r="W34" s="341"/>
      <c r="X34" s="134"/>
      <c r="Y34" s="152">
        <v>0.027303240740740743</v>
      </c>
      <c r="Z34" s="341">
        <v>10</v>
      </c>
      <c r="AA34" s="134">
        <f>Y34/Z34</f>
        <v>0.0027303240740740743</v>
      </c>
      <c r="AB34" s="386"/>
      <c r="AC34" s="341"/>
      <c r="AD34" s="134"/>
      <c r="AE34" s="386"/>
      <c r="AF34" s="341"/>
      <c r="AG34" s="134"/>
      <c r="AH34" s="392"/>
      <c r="AI34" s="353"/>
      <c r="AJ34" s="354"/>
      <c r="AK34" s="345"/>
      <c r="AL34" s="345"/>
      <c r="AM34" s="345"/>
      <c r="AN34" s="345"/>
      <c r="AO34" s="345"/>
      <c r="AP34" s="345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6"/>
    </row>
    <row r="35" spans="1:72" s="391" customFormat="1" ht="12.75" customHeight="1">
      <c r="A35" s="347">
        <f t="shared" si="0"/>
        <v>32</v>
      </c>
      <c r="B35" s="348">
        <v>1000</v>
      </c>
      <c r="C35" s="349" t="s">
        <v>218</v>
      </c>
      <c r="D35" s="350">
        <f>S35+V35+Y35+AB35</f>
        <v>0.029618055555555554</v>
      </c>
      <c r="E35" s="330"/>
      <c r="F35" s="330"/>
      <c r="G35" s="351">
        <f>T35+W35+Z35+AC35</f>
        <v>10</v>
      </c>
      <c r="H35" s="352">
        <f>D35/G35</f>
        <v>0.002961805555555555</v>
      </c>
      <c r="I35" s="127"/>
      <c r="J35" s="148">
        <v>10</v>
      </c>
      <c r="K35" s="127"/>
      <c r="L35" s="127"/>
      <c r="M35" s="149"/>
      <c r="N35" s="131" t="s">
        <v>18</v>
      </c>
      <c r="O35" s="150" t="s">
        <v>16</v>
      </c>
      <c r="P35" s="150">
        <v>1955</v>
      </c>
      <c r="Q35" s="150" t="s">
        <v>27</v>
      </c>
      <c r="R35" s="151" t="s">
        <v>82</v>
      </c>
      <c r="S35" s="386"/>
      <c r="T35" s="341"/>
      <c r="U35" s="134"/>
      <c r="V35" s="386">
        <v>0.029618055555555554</v>
      </c>
      <c r="W35" s="341">
        <v>10</v>
      </c>
      <c r="X35" s="134">
        <f>V35/W35</f>
        <v>0.002961805555555555</v>
      </c>
      <c r="Y35" s="386"/>
      <c r="Z35" s="341"/>
      <c r="AA35" s="134"/>
      <c r="AB35" s="386"/>
      <c r="AC35" s="341"/>
      <c r="AD35" s="134"/>
      <c r="AE35" s="386"/>
      <c r="AF35" s="341"/>
      <c r="AG35" s="134"/>
      <c r="AH35" s="392"/>
      <c r="AI35" s="353"/>
      <c r="AJ35" s="354"/>
      <c r="AK35" s="345"/>
      <c r="AL35" s="345"/>
      <c r="AM35" s="345"/>
      <c r="AN35" s="345"/>
      <c r="AO35" s="345"/>
      <c r="AP35" s="345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</row>
    <row r="36" spans="1:72" s="391" customFormat="1" ht="12.75" customHeight="1">
      <c r="A36" s="347">
        <f t="shared" si="0"/>
        <v>33</v>
      </c>
      <c r="B36" s="348">
        <v>934</v>
      </c>
      <c r="C36" s="349" t="s">
        <v>219</v>
      </c>
      <c r="D36" s="350">
        <f>S36+V36+Y36+AB36</f>
        <v>0.030034722222222223</v>
      </c>
      <c r="E36" s="330"/>
      <c r="F36" s="330"/>
      <c r="G36" s="351">
        <f>T36+W36+Z36+AC36</f>
        <v>10</v>
      </c>
      <c r="H36" s="352">
        <f>D36/G36</f>
        <v>0.0030034722222222225</v>
      </c>
      <c r="I36" s="127">
        <v>11</v>
      </c>
      <c r="J36" s="148"/>
      <c r="K36" s="127"/>
      <c r="L36" s="127"/>
      <c r="M36" s="149"/>
      <c r="N36" s="131" t="s">
        <v>18</v>
      </c>
      <c r="O36" s="150" t="s">
        <v>16</v>
      </c>
      <c r="P36" s="150">
        <v>1977</v>
      </c>
      <c r="Q36" s="150" t="s">
        <v>21</v>
      </c>
      <c r="R36" s="151" t="s">
        <v>90</v>
      </c>
      <c r="S36" s="152">
        <v>0.030034722222222223</v>
      </c>
      <c r="T36" s="341">
        <v>10</v>
      </c>
      <c r="U36" s="134">
        <f>S36/T36</f>
        <v>0.0030034722222222225</v>
      </c>
      <c r="V36" s="152"/>
      <c r="W36" s="341"/>
      <c r="X36" s="134"/>
      <c r="Y36" s="386"/>
      <c r="Z36" s="341"/>
      <c r="AA36" s="134"/>
      <c r="AB36" s="386"/>
      <c r="AC36" s="341"/>
      <c r="AD36" s="134"/>
      <c r="AE36" s="386"/>
      <c r="AF36" s="341"/>
      <c r="AG36" s="134"/>
      <c r="AH36" s="392"/>
      <c r="AI36" s="353"/>
      <c r="AJ36" s="354"/>
      <c r="AK36" s="345"/>
      <c r="AL36" s="345"/>
      <c r="AM36" s="345"/>
      <c r="AN36" s="345"/>
      <c r="AO36" s="345"/>
      <c r="AP36" s="345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</row>
    <row r="37" spans="1:72" s="391" customFormat="1" ht="12.75" customHeight="1">
      <c r="A37" s="347">
        <f t="shared" si="0"/>
        <v>34</v>
      </c>
      <c r="B37" s="146">
        <v>951</v>
      </c>
      <c r="C37" s="147" t="s">
        <v>220</v>
      </c>
      <c r="D37" s="350">
        <f>S37+V37+Y37+AB37</f>
        <v>0.03222222222222222</v>
      </c>
      <c r="E37" s="330"/>
      <c r="F37" s="330"/>
      <c r="G37" s="351">
        <f>T37+W37+Z37+AC37</f>
        <v>10</v>
      </c>
      <c r="H37" s="352">
        <f>D37/G37</f>
        <v>0.0032222222222222222</v>
      </c>
      <c r="I37" s="127">
        <v>17</v>
      </c>
      <c r="J37" s="148"/>
      <c r="K37" s="127"/>
      <c r="L37" s="127"/>
      <c r="M37" s="149"/>
      <c r="N37" s="131" t="s">
        <v>18</v>
      </c>
      <c r="O37" s="150" t="s">
        <v>16</v>
      </c>
      <c r="P37" s="150">
        <v>1979</v>
      </c>
      <c r="Q37" s="150" t="s">
        <v>21</v>
      </c>
      <c r="R37" s="151" t="s">
        <v>105</v>
      </c>
      <c r="S37" s="152">
        <v>0.03222222222222222</v>
      </c>
      <c r="T37" s="341">
        <v>10</v>
      </c>
      <c r="U37" s="134">
        <f>S37/T37</f>
        <v>0.0032222222222222222</v>
      </c>
      <c r="V37" s="152"/>
      <c r="W37" s="341"/>
      <c r="X37" s="134"/>
      <c r="Y37" s="386"/>
      <c r="Z37" s="341"/>
      <c r="AA37" s="134"/>
      <c r="AB37" s="386"/>
      <c r="AC37" s="341"/>
      <c r="AD37" s="134"/>
      <c r="AE37" s="386"/>
      <c r="AF37" s="341"/>
      <c r="AG37" s="134"/>
      <c r="AH37" s="392"/>
      <c r="AI37" s="353"/>
      <c r="AJ37" s="354"/>
      <c r="AK37" s="345"/>
      <c r="AL37" s="345"/>
      <c r="AM37" s="345"/>
      <c r="AN37" s="345"/>
      <c r="AO37" s="345"/>
      <c r="AP37" s="345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</row>
    <row r="38" spans="1:72" s="391" customFormat="1" ht="12.75" customHeight="1">
      <c r="A38" s="347">
        <f t="shared" si="0"/>
        <v>35</v>
      </c>
      <c r="B38" s="146">
        <v>950</v>
      </c>
      <c r="C38" s="147" t="s">
        <v>221</v>
      </c>
      <c r="D38" s="350">
        <f>S38+V38+Y38+AB38</f>
        <v>0.03364583333333333</v>
      </c>
      <c r="E38" s="330"/>
      <c r="F38" s="330"/>
      <c r="G38" s="351">
        <f>T38+W38+Z38+AC38</f>
        <v>10</v>
      </c>
      <c r="H38" s="352">
        <f>D38/G38</f>
        <v>0.003364583333333333</v>
      </c>
      <c r="I38" s="127">
        <v>18</v>
      </c>
      <c r="J38" s="148"/>
      <c r="K38" s="127"/>
      <c r="L38" s="127"/>
      <c r="M38" s="149"/>
      <c r="N38" s="131" t="s">
        <v>18</v>
      </c>
      <c r="O38" s="150" t="s">
        <v>16</v>
      </c>
      <c r="P38" s="150">
        <v>1976</v>
      </c>
      <c r="Q38" s="150" t="s">
        <v>21</v>
      </c>
      <c r="R38" s="151" t="s">
        <v>105</v>
      </c>
      <c r="S38" s="152">
        <v>0.03364583333333333</v>
      </c>
      <c r="T38" s="341">
        <v>10</v>
      </c>
      <c r="U38" s="134">
        <f>S38/T38</f>
        <v>0.003364583333333333</v>
      </c>
      <c r="V38" s="152"/>
      <c r="W38" s="341"/>
      <c r="X38" s="134"/>
      <c r="Y38" s="386"/>
      <c r="Z38" s="341"/>
      <c r="AA38" s="134"/>
      <c r="AB38" s="386"/>
      <c r="AC38" s="341"/>
      <c r="AD38" s="134"/>
      <c r="AE38" s="386"/>
      <c r="AF38" s="341"/>
      <c r="AG38" s="134"/>
      <c r="AH38" s="392"/>
      <c r="AI38" s="353"/>
      <c r="AJ38" s="354"/>
      <c r="AK38" s="345"/>
      <c r="AL38" s="345"/>
      <c r="AM38" s="345"/>
      <c r="AN38" s="345"/>
      <c r="AO38" s="345"/>
      <c r="AP38" s="345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</row>
    <row r="39" spans="1:72" s="391" customFormat="1" ht="12.75" customHeight="1">
      <c r="A39" s="347">
        <f t="shared" si="0"/>
        <v>36</v>
      </c>
      <c r="B39" s="348">
        <v>956</v>
      </c>
      <c r="C39" s="349" t="s">
        <v>222</v>
      </c>
      <c r="D39" s="350">
        <f>S39+V39+Y39+AB39</f>
        <v>0.03364583333333333</v>
      </c>
      <c r="E39" s="330"/>
      <c r="F39" s="330"/>
      <c r="G39" s="351">
        <f>T39+W39+Z39+AC39</f>
        <v>10</v>
      </c>
      <c r="H39" s="352">
        <f>D39/G39</f>
        <v>0.003364583333333333</v>
      </c>
      <c r="I39" s="127">
        <v>19</v>
      </c>
      <c r="J39" s="148"/>
      <c r="K39" s="127"/>
      <c r="L39" s="127"/>
      <c r="M39" s="149"/>
      <c r="N39" s="131" t="s">
        <v>18</v>
      </c>
      <c r="O39" s="150" t="s">
        <v>16</v>
      </c>
      <c r="P39" s="150">
        <v>1975</v>
      </c>
      <c r="Q39" s="150" t="s">
        <v>21</v>
      </c>
      <c r="R39" s="151" t="s">
        <v>105</v>
      </c>
      <c r="S39" s="152">
        <v>0.03364583333333333</v>
      </c>
      <c r="T39" s="341">
        <v>10</v>
      </c>
      <c r="U39" s="134">
        <f>S39/T39</f>
        <v>0.003364583333333333</v>
      </c>
      <c r="V39" s="152"/>
      <c r="W39" s="341"/>
      <c r="X39" s="134"/>
      <c r="Y39" s="386"/>
      <c r="Z39" s="341"/>
      <c r="AA39" s="134"/>
      <c r="AB39" s="386"/>
      <c r="AC39" s="341"/>
      <c r="AD39" s="134"/>
      <c r="AE39" s="386"/>
      <c r="AF39" s="341"/>
      <c r="AG39" s="134"/>
      <c r="AH39" s="392"/>
      <c r="AI39" s="353"/>
      <c r="AJ39" s="354"/>
      <c r="AK39" s="345"/>
      <c r="AL39" s="345"/>
      <c r="AM39" s="345"/>
      <c r="AN39" s="345"/>
      <c r="AO39" s="345"/>
      <c r="AP39" s="345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</row>
    <row r="40" spans="1:72" s="391" customFormat="1" ht="12.75" customHeight="1">
      <c r="A40" s="347">
        <f t="shared" si="0"/>
        <v>37</v>
      </c>
      <c r="B40" s="348">
        <v>963</v>
      </c>
      <c r="C40" s="349" t="s">
        <v>224</v>
      </c>
      <c r="D40" s="350">
        <f>S40+V40+Y40+AB40</f>
        <v>0.03425925925925926</v>
      </c>
      <c r="E40" s="330"/>
      <c r="F40" s="330"/>
      <c r="G40" s="351">
        <f>T40+W40+Z40+AC40</f>
        <v>10</v>
      </c>
      <c r="H40" s="352">
        <f>D40/G40</f>
        <v>0.003425925925925926</v>
      </c>
      <c r="I40" s="127"/>
      <c r="J40" s="148">
        <v>21</v>
      </c>
      <c r="K40" s="127"/>
      <c r="L40" s="127"/>
      <c r="M40" s="149"/>
      <c r="N40" s="131" t="s">
        <v>18</v>
      </c>
      <c r="O40" s="150" t="s">
        <v>16</v>
      </c>
      <c r="P40" s="150">
        <v>1978</v>
      </c>
      <c r="Q40" s="150" t="s">
        <v>21</v>
      </c>
      <c r="R40" s="151" t="s">
        <v>140</v>
      </c>
      <c r="S40" s="386"/>
      <c r="T40" s="341"/>
      <c r="U40" s="134"/>
      <c r="V40" s="386">
        <v>0.03425925925925926</v>
      </c>
      <c r="W40" s="341">
        <v>10</v>
      </c>
      <c r="X40" s="134">
        <f>V40/W40</f>
        <v>0.003425925925925926</v>
      </c>
      <c r="Y40" s="386"/>
      <c r="Z40" s="341"/>
      <c r="AA40" s="134"/>
      <c r="AB40" s="386"/>
      <c r="AC40" s="341"/>
      <c r="AD40" s="134"/>
      <c r="AE40" s="386"/>
      <c r="AF40" s="341"/>
      <c r="AG40" s="134"/>
      <c r="AH40" s="392"/>
      <c r="AI40" s="353"/>
      <c r="AJ40" s="354"/>
      <c r="AK40" s="345"/>
      <c r="AL40" s="345"/>
      <c r="AM40" s="345"/>
      <c r="AN40" s="345"/>
      <c r="AO40" s="345"/>
      <c r="AP40" s="345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</row>
    <row r="41" spans="1:72" s="391" customFormat="1" ht="12.75" customHeight="1">
      <c r="A41" s="347">
        <f t="shared" si="0"/>
        <v>38</v>
      </c>
      <c r="B41" s="348">
        <v>959</v>
      </c>
      <c r="C41" s="349" t="s">
        <v>225</v>
      </c>
      <c r="D41" s="350">
        <f>S41+V41+Y41+AB41</f>
        <v>0.03425925925925926</v>
      </c>
      <c r="E41" s="330"/>
      <c r="F41" s="330"/>
      <c r="G41" s="351">
        <f>T41+W41+Z41+AC41</f>
        <v>10</v>
      </c>
      <c r="H41" s="352">
        <f>D41/G41</f>
        <v>0.003425925925925926</v>
      </c>
      <c r="I41" s="127">
        <v>23</v>
      </c>
      <c r="J41" s="148"/>
      <c r="K41" s="127"/>
      <c r="L41" s="127"/>
      <c r="M41" s="149"/>
      <c r="N41" s="131" t="s">
        <v>18</v>
      </c>
      <c r="O41" s="150" t="s">
        <v>16</v>
      </c>
      <c r="P41" s="150">
        <v>1986</v>
      </c>
      <c r="Q41" s="150" t="s">
        <v>17</v>
      </c>
      <c r="R41" s="151" t="s">
        <v>119</v>
      </c>
      <c r="S41" s="152">
        <v>0.03425925925925926</v>
      </c>
      <c r="T41" s="341">
        <v>10</v>
      </c>
      <c r="U41" s="134">
        <f>S41/T41</f>
        <v>0.003425925925925926</v>
      </c>
      <c r="V41" s="152"/>
      <c r="W41" s="341"/>
      <c r="X41" s="134"/>
      <c r="Y41" s="152"/>
      <c r="Z41" s="341"/>
      <c r="AA41" s="134"/>
      <c r="AB41" s="386"/>
      <c r="AC41" s="341"/>
      <c r="AD41" s="134"/>
      <c r="AE41" s="386"/>
      <c r="AF41" s="341"/>
      <c r="AG41" s="134"/>
      <c r="AH41" s="392"/>
      <c r="AI41" s="353"/>
      <c r="AJ41" s="354"/>
      <c r="AK41" s="345"/>
      <c r="AL41" s="345"/>
      <c r="AM41" s="345"/>
      <c r="AN41" s="345"/>
      <c r="AO41" s="345"/>
      <c r="AP41" s="345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</row>
    <row r="42" spans="1:72" s="391" customFormat="1" ht="12.75" customHeight="1">
      <c r="A42" s="347">
        <f t="shared" si="0"/>
        <v>39</v>
      </c>
      <c r="B42" s="348">
        <v>964</v>
      </c>
      <c r="C42" s="349" t="s">
        <v>226</v>
      </c>
      <c r="D42" s="350">
        <f>S42+V42+Y42+AB42</f>
        <v>0.03459490740740741</v>
      </c>
      <c r="E42" s="330"/>
      <c r="F42" s="330"/>
      <c r="G42" s="351">
        <f>T42+W42+Z42+AC42</f>
        <v>10</v>
      </c>
      <c r="H42" s="352">
        <f>D42/G42</f>
        <v>0.003459490740740741</v>
      </c>
      <c r="I42" s="127"/>
      <c r="J42" s="148">
        <v>24</v>
      </c>
      <c r="K42" s="127"/>
      <c r="L42" s="127"/>
      <c r="M42" s="149"/>
      <c r="N42" s="131" t="s">
        <v>18</v>
      </c>
      <c r="O42" s="150" t="s">
        <v>16</v>
      </c>
      <c r="P42" s="150">
        <v>1973</v>
      </c>
      <c r="Q42" s="150" t="s">
        <v>24</v>
      </c>
      <c r="R42" s="151" t="s">
        <v>142</v>
      </c>
      <c r="S42" s="386"/>
      <c r="T42" s="341"/>
      <c r="U42" s="134"/>
      <c r="V42" s="386">
        <v>0.03459490740740741</v>
      </c>
      <c r="W42" s="341">
        <v>10</v>
      </c>
      <c r="X42" s="134">
        <f>V42/W42</f>
        <v>0.003459490740740741</v>
      </c>
      <c r="Y42" s="152"/>
      <c r="Z42" s="341"/>
      <c r="AA42" s="134"/>
      <c r="AB42" s="386"/>
      <c r="AC42" s="341"/>
      <c r="AD42" s="134"/>
      <c r="AE42" s="386"/>
      <c r="AF42" s="341"/>
      <c r="AG42" s="134"/>
      <c r="AH42" s="392"/>
      <c r="AI42" s="353"/>
      <c r="AJ42" s="354"/>
      <c r="AK42" s="345"/>
      <c r="AL42" s="345"/>
      <c r="AM42" s="345"/>
      <c r="AN42" s="345"/>
      <c r="AO42" s="345"/>
      <c r="AP42" s="345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</row>
    <row r="43" spans="1:72" s="391" customFormat="1" ht="12.75" customHeight="1">
      <c r="A43" s="347">
        <f t="shared" si="0"/>
        <v>40</v>
      </c>
      <c r="B43" s="348">
        <v>971</v>
      </c>
      <c r="C43" s="349" t="s">
        <v>305</v>
      </c>
      <c r="D43" s="350">
        <f>S43+V43+Y43+AB43</f>
        <v>0.03533564814814815</v>
      </c>
      <c r="E43" s="330"/>
      <c r="F43" s="330"/>
      <c r="G43" s="351">
        <f>T43+W43+Z43+AC43</f>
        <v>10</v>
      </c>
      <c r="H43" s="352">
        <f>D43/G43</f>
        <v>0.003533564814814815</v>
      </c>
      <c r="I43" s="127"/>
      <c r="J43" s="148"/>
      <c r="K43" s="127">
        <v>24</v>
      </c>
      <c r="L43" s="127"/>
      <c r="M43" s="149"/>
      <c r="N43" s="131" t="s">
        <v>18</v>
      </c>
      <c r="O43" s="150" t="s">
        <v>16</v>
      </c>
      <c r="P43" s="150">
        <v>1967</v>
      </c>
      <c r="Q43" s="150" t="s">
        <v>24</v>
      </c>
      <c r="R43" s="151" t="s">
        <v>82</v>
      </c>
      <c r="S43" s="386"/>
      <c r="T43" s="341"/>
      <c r="U43" s="134"/>
      <c r="V43" s="386"/>
      <c r="W43" s="341"/>
      <c r="X43" s="134"/>
      <c r="Y43" s="386">
        <v>0.03533564814814815</v>
      </c>
      <c r="Z43" s="341">
        <v>10</v>
      </c>
      <c r="AA43" s="134">
        <f>Y43/Z43</f>
        <v>0.003533564814814815</v>
      </c>
      <c r="AB43" s="152"/>
      <c r="AC43" s="341"/>
      <c r="AD43" s="134"/>
      <c r="AE43" s="152"/>
      <c r="AF43" s="341"/>
      <c r="AG43" s="134"/>
      <c r="AH43" s="387"/>
      <c r="AI43" s="353"/>
      <c r="AJ43" s="354"/>
      <c r="AK43" s="345"/>
      <c r="AL43" s="345"/>
      <c r="AM43" s="345"/>
      <c r="AN43" s="345"/>
      <c r="AO43" s="345"/>
      <c r="AP43" s="345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</row>
    <row r="44" spans="1:72" s="391" customFormat="1" ht="12.75" customHeight="1">
      <c r="A44" s="347">
        <f t="shared" si="0"/>
        <v>41</v>
      </c>
      <c r="B44" s="348">
        <v>968</v>
      </c>
      <c r="C44" s="349" t="s">
        <v>228</v>
      </c>
      <c r="D44" s="350">
        <f>S44+V44+Y44+AB44</f>
        <v>0.03607638888888889</v>
      </c>
      <c r="E44" s="330"/>
      <c r="F44" s="330"/>
      <c r="G44" s="351">
        <f>T44+W44+Z44+AC44</f>
        <v>10</v>
      </c>
      <c r="H44" s="352">
        <f>D44/G44</f>
        <v>0.0036076388888888885</v>
      </c>
      <c r="I44" s="127"/>
      <c r="J44" s="148">
        <v>26</v>
      </c>
      <c r="K44" s="127"/>
      <c r="L44" s="127"/>
      <c r="M44" s="149"/>
      <c r="N44" s="131" t="s">
        <v>18</v>
      </c>
      <c r="O44" s="150" t="s">
        <v>16</v>
      </c>
      <c r="P44" s="150">
        <v>1983</v>
      </c>
      <c r="Q44" s="150" t="s">
        <v>21</v>
      </c>
      <c r="R44" s="151" t="s">
        <v>15</v>
      </c>
      <c r="S44" s="386"/>
      <c r="T44" s="341"/>
      <c r="U44" s="134"/>
      <c r="V44" s="386">
        <v>0.03607638888888889</v>
      </c>
      <c r="W44" s="341">
        <v>10</v>
      </c>
      <c r="X44" s="134">
        <f>V44/W44</f>
        <v>0.0036076388888888885</v>
      </c>
      <c r="Y44" s="152"/>
      <c r="Z44" s="341"/>
      <c r="AA44" s="134"/>
      <c r="AB44" s="152"/>
      <c r="AC44" s="341"/>
      <c r="AD44" s="134"/>
      <c r="AE44" s="152"/>
      <c r="AF44" s="341"/>
      <c r="AG44" s="134"/>
      <c r="AH44" s="387"/>
      <c r="AI44" s="353"/>
      <c r="AJ44" s="354"/>
      <c r="AK44" s="345"/>
      <c r="AL44" s="345"/>
      <c r="AM44" s="345"/>
      <c r="AN44" s="345"/>
      <c r="AO44" s="345"/>
      <c r="AP44" s="345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</row>
    <row r="45" spans="1:72" s="391" customFormat="1" ht="12.75" customHeight="1">
      <c r="A45" s="347">
        <f t="shared" si="0"/>
        <v>42</v>
      </c>
      <c r="B45" s="348">
        <v>953</v>
      </c>
      <c r="C45" s="349" t="s">
        <v>229</v>
      </c>
      <c r="D45" s="350">
        <f>S45+V45+Y45+AB45</f>
        <v>0.03643518518518519</v>
      </c>
      <c r="E45" s="330"/>
      <c r="F45" s="330"/>
      <c r="G45" s="351">
        <f>T45+W45+Z45+AC45</f>
        <v>10</v>
      </c>
      <c r="H45" s="352">
        <f>D45/G45</f>
        <v>0.003643518518518519</v>
      </c>
      <c r="I45" s="127">
        <v>28</v>
      </c>
      <c r="J45" s="148"/>
      <c r="K45" s="127"/>
      <c r="L45" s="127"/>
      <c r="M45" s="149"/>
      <c r="N45" s="131" t="s">
        <v>18</v>
      </c>
      <c r="O45" s="150" t="s">
        <v>16</v>
      </c>
      <c r="P45" s="150">
        <v>1984</v>
      </c>
      <c r="Q45" s="150" t="s">
        <v>24</v>
      </c>
      <c r="R45" s="151" t="s">
        <v>105</v>
      </c>
      <c r="S45" s="386">
        <v>0.03643518518518519</v>
      </c>
      <c r="T45" s="341">
        <v>10</v>
      </c>
      <c r="U45" s="134">
        <f>S45/T45</f>
        <v>0.003643518518518519</v>
      </c>
      <c r="V45" s="386"/>
      <c r="W45" s="341"/>
      <c r="X45" s="134"/>
      <c r="Y45" s="152"/>
      <c r="Z45" s="341"/>
      <c r="AA45" s="134"/>
      <c r="AB45" s="152"/>
      <c r="AC45" s="341"/>
      <c r="AD45" s="134"/>
      <c r="AE45" s="152"/>
      <c r="AF45" s="341"/>
      <c r="AG45" s="134"/>
      <c r="AH45" s="387"/>
      <c r="AI45" s="353"/>
      <c r="AJ45" s="354"/>
      <c r="AK45" s="345"/>
      <c r="AL45" s="345"/>
      <c r="AM45" s="345"/>
      <c r="AN45" s="345"/>
      <c r="AO45" s="345"/>
      <c r="AP45" s="345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</row>
    <row r="46" spans="1:72" s="391" customFormat="1" ht="12.75" customHeight="1">
      <c r="A46" s="347">
        <f t="shared" si="0"/>
        <v>43</v>
      </c>
      <c r="B46" s="348">
        <v>965</v>
      </c>
      <c r="C46" s="349" t="s">
        <v>230</v>
      </c>
      <c r="D46" s="350">
        <f>S46+V46+Y46+AB46</f>
        <v>0.03662037037037037</v>
      </c>
      <c r="E46" s="330"/>
      <c r="F46" s="330"/>
      <c r="G46" s="351">
        <f>T46+W46+Z46+AC46</f>
        <v>10</v>
      </c>
      <c r="H46" s="352">
        <f>D46/G46</f>
        <v>0.0036620370370370374</v>
      </c>
      <c r="I46" s="127"/>
      <c r="J46" s="148">
        <v>27</v>
      </c>
      <c r="K46" s="127"/>
      <c r="L46" s="127"/>
      <c r="M46" s="149"/>
      <c r="N46" s="131" t="s">
        <v>18</v>
      </c>
      <c r="O46" s="150" t="s">
        <v>16</v>
      </c>
      <c r="P46" s="150">
        <v>1982</v>
      </c>
      <c r="Q46" s="150" t="s">
        <v>21</v>
      </c>
      <c r="R46" s="151" t="s">
        <v>146</v>
      </c>
      <c r="S46" s="386"/>
      <c r="T46" s="341"/>
      <c r="U46" s="134"/>
      <c r="V46" s="386">
        <v>0.03662037037037037</v>
      </c>
      <c r="W46" s="341">
        <v>10</v>
      </c>
      <c r="X46" s="134">
        <f>V46/W46</f>
        <v>0.0036620370370370374</v>
      </c>
      <c r="Y46" s="152"/>
      <c r="Z46" s="341"/>
      <c r="AA46" s="134"/>
      <c r="AB46" s="152"/>
      <c r="AC46" s="341"/>
      <c r="AD46" s="134"/>
      <c r="AE46" s="152"/>
      <c r="AF46" s="341"/>
      <c r="AG46" s="134"/>
      <c r="AH46" s="387"/>
      <c r="AI46" s="353"/>
      <c r="AJ46" s="354"/>
      <c r="AK46" s="345"/>
      <c r="AL46" s="345"/>
      <c r="AM46" s="345"/>
      <c r="AN46" s="345"/>
      <c r="AO46" s="345"/>
      <c r="AP46" s="345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</row>
    <row r="47" spans="1:72" s="391" customFormat="1" ht="12.75" customHeight="1">
      <c r="A47" s="347">
        <f t="shared" si="0"/>
        <v>44</v>
      </c>
      <c r="B47" s="348">
        <v>927</v>
      </c>
      <c r="C47" s="349" t="s">
        <v>231</v>
      </c>
      <c r="D47" s="350">
        <f>S47+V47+Y47+AB47</f>
        <v>0.03704861111111111</v>
      </c>
      <c r="E47" s="330"/>
      <c r="F47" s="330"/>
      <c r="G47" s="351">
        <f>T47+W47+Z47+AC47</f>
        <v>10</v>
      </c>
      <c r="H47" s="352">
        <f>D47/G47</f>
        <v>0.003704861111111111</v>
      </c>
      <c r="I47" s="127">
        <v>29</v>
      </c>
      <c r="J47" s="148"/>
      <c r="K47" s="127"/>
      <c r="L47" s="127"/>
      <c r="M47" s="149"/>
      <c r="N47" s="131" t="s">
        <v>18</v>
      </c>
      <c r="O47" s="150" t="s">
        <v>16</v>
      </c>
      <c r="P47" s="150">
        <v>1978</v>
      </c>
      <c r="Q47" s="150" t="s">
        <v>21</v>
      </c>
      <c r="R47" s="151" t="s">
        <v>23</v>
      </c>
      <c r="S47" s="386">
        <v>0.03704861111111111</v>
      </c>
      <c r="T47" s="341">
        <v>10</v>
      </c>
      <c r="U47" s="134">
        <f>S47/T47</f>
        <v>0.003704861111111111</v>
      </c>
      <c r="V47" s="386"/>
      <c r="W47" s="341"/>
      <c r="X47" s="134"/>
      <c r="Y47" s="152"/>
      <c r="Z47" s="341"/>
      <c r="AA47" s="134"/>
      <c r="AB47" s="152"/>
      <c r="AC47" s="341"/>
      <c r="AD47" s="134"/>
      <c r="AE47" s="152"/>
      <c r="AF47" s="341"/>
      <c r="AG47" s="134"/>
      <c r="AH47" s="387"/>
      <c r="AI47" s="353"/>
      <c r="AJ47" s="354"/>
      <c r="AK47" s="345"/>
      <c r="AL47" s="345"/>
      <c r="AM47" s="345"/>
      <c r="AN47" s="345"/>
      <c r="AO47" s="345"/>
      <c r="AP47" s="345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</row>
    <row r="48" spans="1:72" s="391" customFormat="1" ht="12.75" customHeight="1">
      <c r="A48" s="347">
        <f t="shared" si="0"/>
        <v>45</v>
      </c>
      <c r="B48" s="348">
        <v>954</v>
      </c>
      <c r="C48" s="349" t="s">
        <v>233</v>
      </c>
      <c r="D48" s="350">
        <f>S48+V48+Y48+AB48</f>
        <v>0.03774305555555556</v>
      </c>
      <c r="E48" s="330"/>
      <c r="F48" s="330"/>
      <c r="G48" s="351">
        <f>T48+W48+Z48+AC48</f>
        <v>10</v>
      </c>
      <c r="H48" s="352">
        <f>D48/G48</f>
        <v>0.003774305555555556</v>
      </c>
      <c r="I48" s="127">
        <v>30</v>
      </c>
      <c r="J48" s="148"/>
      <c r="K48" s="127"/>
      <c r="L48" s="127"/>
      <c r="M48" s="149"/>
      <c r="N48" s="131" t="s">
        <v>18</v>
      </c>
      <c r="O48" s="150" t="s">
        <v>16</v>
      </c>
      <c r="P48" s="150">
        <v>1968</v>
      </c>
      <c r="Q48" s="150" t="s">
        <v>24</v>
      </c>
      <c r="R48" s="151" t="s">
        <v>105</v>
      </c>
      <c r="S48" s="386">
        <v>0.03774305555555556</v>
      </c>
      <c r="T48" s="341">
        <v>10</v>
      </c>
      <c r="U48" s="134">
        <f>S48/T48</f>
        <v>0.003774305555555556</v>
      </c>
      <c r="V48" s="386"/>
      <c r="W48" s="341"/>
      <c r="X48" s="134"/>
      <c r="Y48" s="386"/>
      <c r="Z48" s="341"/>
      <c r="AA48" s="134"/>
      <c r="AB48" s="152"/>
      <c r="AC48" s="341"/>
      <c r="AD48" s="134"/>
      <c r="AE48" s="152"/>
      <c r="AF48" s="341"/>
      <c r="AG48" s="134"/>
      <c r="AH48" s="387"/>
      <c r="AI48" s="353"/>
      <c r="AJ48" s="354"/>
      <c r="AK48" s="345"/>
      <c r="AL48" s="345"/>
      <c r="AM48" s="345"/>
      <c r="AN48" s="345"/>
      <c r="AO48" s="345"/>
      <c r="AP48" s="345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</row>
    <row r="49" spans="1:72" s="443" customFormat="1" ht="12.75" customHeight="1">
      <c r="A49" s="153">
        <f t="shared" si="0"/>
        <v>46</v>
      </c>
      <c r="B49" s="154">
        <v>962</v>
      </c>
      <c r="C49" s="155" t="s">
        <v>234</v>
      </c>
      <c r="D49" s="156">
        <f>S49+V49+Y49+AB49</f>
        <v>0.03822916666666667</v>
      </c>
      <c r="E49" s="157"/>
      <c r="F49" s="157"/>
      <c r="G49" s="158">
        <f>T49+W49+Z49+AC49</f>
        <v>10</v>
      </c>
      <c r="H49" s="159">
        <f>D49/G49</f>
        <v>0.0038229166666666667</v>
      </c>
      <c r="I49" s="160"/>
      <c r="J49" s="161">
        <v>30</v>
      </c>
      <c r="K49" s="160"/>
      <c r="L49" s="160"/>
      <c r="M49" s="162"/>
      <c r="N49" s="439" t="s">
        <v>18</v>
      </c>
      <c r="O49" s="163" t="s">
        <v>39</v>
      </c>
      <c r="P49" s="163">
        <v>1980</v>
      </c>
      <c r="Q49" s="163" t="s">
        <v>40</v>
      </c>
      <c r="R49" s="164" t="s">
        <v>140</v>
      </c>
      <c r="S49" s="165"/>
      <c r="T49" s="166"/>
      <c r="U49" s="167"/>
      <c r="V49" s="165">
        <v>0.03822916666666667</v>
      </c>
      <c r="W49" s="166">
        <v>10</v>
      </c>
      <c r="X49" s="167">
        <f>V49/W49</f>
        <v>0.0038229166666666667</v>
      </c>
      <c r="Y49" s="165"/>
      <c r="Z49" s="166"/>
      <c r="AA49" s="167"/>
      <c r="AB49" s="165"/>
      <c r="AC49" s="166"/>
      <c r="AD49" s="167"/>
      <c r="AE49" s="165"/>
      <c r="AF49" s="166"/>
      <c r="AG49" s="167"/>
      <c r="AH49" s="440"/>
      <c r="AI49" s="441"/>
      <c r="AJ49" s="442"/>
      <c r="AK49" s="414"/>
      <c r="AL49" s="414"/>
      <c r="AM49" s="414"/>
      <c r="AN49" s="414"/>
      <c r="AO49" s="414"/>
      <c r="AP49" s="414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</row>
    <row r="50" spans="1:72" s="443" customFormat="1" ht="12.75" customHeight="1">
      <c r="A50" s="153">
        <f t="shared" si="0"/>
        <v>47</v>
      </c>
      <c r="B50" s="154">
        <v>966</v>
      </c>
      <c r="C50" s="155" t="s">
        <v>235</v>
      </c>
      <c r="D50" s="156">
        <f>S50+V50+Y50+AB50</f>
        <v>0.04134259259259259</v>
      </c>
      <c r="E50" s="157">
        <f>IF(D51&gt;D50,D51-D50,"")</f>
      </c>
      <c r="F50" s="157"/>
      <c r="G50" s="158">
        <f>T50+W50+Z50+AC50</f>
        <v>10</v>
      </c>
      <c r="H50" s="159">
        <f>D50/G50</f>
        <v>0.004134259259259259</v>
      </c>
      <c r="I50" s="160"/>
      <c r="J50" s="161">
        <v>36</v>
      </c>
      <c r="K50" s="160"/>
      <c r="L50" s="160"/>
      <c r="M50" s="162"/>
      <c r="N50" s="439" t="s">
        <v>18</v>
      </c>
      <c r="O50" s="163" t="s">
        <v>39</v>
      </c>
      <c r="P50" s="163">
        <v>1970</v>
      </c>
      <c r="Q50" s="163" t="s">
        <v>45</v>
      </c>
      <c r="R50" s="164" t="s">
        <v>82</v>
      </c>
      <c r="S50" s="165"/>
      <c r="T50" s="166"/>
      <c r="U50" s="167"/>
      <c r="V50" s="165">
        <v>0.04134259259259259</v>
      </c>
      <c r="W50" s="166">
        <v>10</v>
      </c>
      <c r="X50" s="167">
        <f>V50/W50</f>
        <v>0.004134259259259259</v>
      </c>
      <c r="Y50" s="165"/>
      <c r="Z50" s="166"/>
      <c r="AA50" s="167"/>
      <c r="AB50" s="165"/>
      <c r="AC50" s="166"/>
      <c r="AD50" s="167"/>
      <c r="AE50" s="165"/>
      <c r="AF50" s="166"/>
      <c r="AG50" s="167"/>
      <c r="AH50" s="440"/>
      <c r="AI50" s="441"/>
      <c r="AJ50" s="442"/>
      <c r="AK50" s="414"/>
      <c r="AL50" s="414"/>
      <c r="AM50" s="414"/>
      <c r="AN50" s="414"/>
      <c r="AO50" s="414"/>
      <c r="AP50" s="414"/>
      <c r="AQ50" s="415"/>
      <c r="AR50" s="415"/>
      <c r="AS50" s="415"/>
      <c r="AT50" s="415"/>
      <c r="AU50" s="415"/>
      <c r="AV50" s="415"/>
      <c r="AW50" s="415"/>
      <c r="AX50" s="415"/>
      <c r="AY50" s="415"/>
      <c r="AZ50" s="415"/>
      <c r="BA50" s="415"/>
      <c r="BB50" s="415"/>
      <c r="BC50" s="415"/>
      <c r="BD50" s="415"/>
      <c r="BE50" s="415"/>
      <c r="BF50" s="415"/>
      <c r="BG50" s="415"/>
      <c r="BH50" s="415"/>
      <c r="BI50" s="415"/>
      <c r="BJ50" s="415"/>
      <c r="BK50" s="415"/>
      <c r="BL50" s="415"/>
      <c r="BM50" s="415"/>
      <c r="BN50" s="415"/>
      <c r="BO50" s="415"/>
      <c r="BP50" s="415"/>
      <c r="BQ50" s="415"/>
      <c r="BR50" s="415"/>
      <c r="BS50" s="415"/>
      <c r="BT50" s="415"/>
    </row>
    <row r="51" spans="1:72" s="391" customFormat="1" ht="12.75" customHeight="1">
      <c r="A51" s="347">
        <f t="shared" si="0"/>
        <v>48</v>
      </c>
      <c r="B51" s="348">
        <v>967</v>
      </c>
      <c r="C51" s="349" t="s">
        <v>236</v>
      </c>
      <c r="D51" s="350">
        <f>S51+V51+Y51+AB51</f>
        <v>0.04134259259259259</v>
      </c>
      <c r="E51" s="330">
        <f>IF(D52&gt;D51,D52-D51,"")</f>
      </c>
      <c r="F51" s="330"/>
      <c r="G51" s="351">
        <f>T51+W51+Z51+AC51</f>
        <v>10</v>
      </c>
      <c r="H51" s="352">
        <f>D51/G51</f>
        <v>0.004134259259259259</v>
      </c>
      <c r="I51" s="127"/>
      <c r="J51" s="148">
        <v>37</v>
      </c>
      <c r="K51" s="127"/>
      <c r="L51" s="127"/>
      <c r="M51" s="149"/>
      <c r="N51" s="131" t="s">
        <v>18</v>
      </c>
      <c r="O51" s="150" t="s">
        <v>16</v>
      </c>
      <c r="P51" s="150">
        <v>1973</v>
      </c>
      <c r="Q51" s="150" t="s">
        <v>24</v>
      </c>
      <c r="R51" s="151" t="s">
        <v>82</v>
      </c>
      <c r="S51" s="386"/>
      <c r="T51" s="341"/>
      <c r="U51" s="134"/>
      <c r="V51" s="386">
        <v>0.04134259259259259</v>
      </c>
      <c r="W51" s="341">
        <v>10</v>
      </c>
      <c r="X51" s="134">
        <f>V51/W51</f>
        <v>0.004134259259259259</v>
      </c>
      <c r="Y51" s="386"/>
      <c r="Z51" s="341"/>
      <c r="AA51" s="134"/>
      <c r="AB51" s="386"/>
      <c r="AC51" s="341"/>
      <c r="AD51" s="134"/>
      <c r="AE51" s="386"/>
      <c r="AF51" s="341"/>
      <c r="AG51" s="134"/>
      <c r="AH51" s="392"/>
      <c r="AI51" s="353"/>
      <c r="AJ51" s="354"/>
      <c r="AK51" s="345"/>
      <c r="AL51" s="345"/>
      <c r="AM51" s="345"/>
      <c r="AN51" s="345"/>
      <c r="AO51" s="345"/>
      <c r="AP51" s="345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</row>
    <row r="52" spans="1:72" s="391" customFormat="1" ht="12.75" customHeight="1">
      <c r="A52" s="347">
        <f t="shared" si="0"/>
        <v>49</v>
      </c>
      <c r="B52" s="348">
        <v>139</v>
      </c>
      <c r="C52" s="349" t="s">
        <v>238</v>
      </c>
      <c r="D52" s="350">
        <f>S52+V52+Y52+AB52</f>
        <v>0.014328703703703703</v>
      </c>
      <c r="E52" s="330"/>
      <c r="F52" s="330"/>
      <c r="G52" s="351">
        <f>T52+W52+Z52+AC52</f>
        <v>4</v>
      </c>
      <c r="H52" s="352">
        <f>D52/G52</f>
        <v>0.0035821759259259257</v>
      </c>
      <c r="I52" s="127"/>
      <c r="J52" s="148">
        <v>39</v>
      </c>
      <c r="K52" s="127">
        <v>32</v>
      </c>
      <c r="L52" s="127"/>
      <c r="M52" s="149"/>
      <c r="N52" s="150" t="s">
        <v>18</v>
      </c>
      <c r="O52" s="150" t="s">
        <v>16</v>
      </c>
      <c r="P52" s="150">
        <v>1969</v>
      </c>
      <c r="Q52" s="150" t="s">
        <v>24</v>
      </c>
      <c r="R52" s="151" t="s">
        <v>82</v>
      </c>
      <c r="S52" s="386"/>
      <c r="T52" s="341"/>
      <c r="U52" s="134"/>
      <c r="V52" s="386">
        <v>0.007604166666666666</v>
      </c>
      <c r="W52" s="341">
        <v>2</v>
      </c>
      <c r="X52" s="134">
        <f>V52/W52</f>
        <v>0.003802083333333333</v>
      </c>
      <c r="Y52" s="386">
        <v>0.006724537037037037</v>
      </c>
      <c r="Z52" s="341">
        <v>2</v>
      </c>
      <c r="AA52" s="134">
        <f>Y52/Z52</f>
        <v>0.0033622685185185183</v>
      </c>
      <c r="AB52" s="386"/>
      <c r="AC52" s="341"/>
      <c r="AD52" s="134"/>
      <c r="AE52" s="386"/>
      <c r="AF52" s="341"/>
      <c r="AG52" s="134"/>
      <c r="AH52" s="392"/>
      <c r="AI52" s="353"/>
      <c r="AJ52" s="354"/>
      <c r="AK52" s="345"/>
      <c r="AL52" s="345"/>
      <c r="AM52" s="345"/>
      <c r="AN52" s="345"/>
      <c r="AO52" s="345"/>
      <c r="AP52" s="345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</row>
    <row r="53" spans="1:72" s="391" customFormat="1" ht="12.75" customHeight="1">
      <c r="A53" s="347">
        <f t="shared" si="0"/>
        <v>50</v>
      </c>
      <c r="B53" s="348">
        <v>138</v>
      </c>
      <c r="C53" s="349" t="s">
        <v>237</v>
      </c>
      <c r="D53" s="350">
        <f>S53+V53+Y53+AB53</f>
        <v>0.007592592592592593</v>
      </c>
      <c r="E53" s="330"/>
      <c r="F53" s="330"/>
      <c r="G53" s="351">
        <f>T53+W53+Z53+AC53</f>
        <v>2</v>
      </c>
      <c r="H53" s="352">
        <f>D53/G53</f>
        <v>0.0037962962962962963</v>
      </c>
      <c r="I53" s="127"/>
      <c r="J53" s="148">
        <v>38</v>
      </c>
      <c r="K53" s="127"/>
      <c r="L53" s="127"/>
      <c r="M53" s="149"/>
      <c r="N53" s="150" t="s">
        <v>18</v>
      </c>
      <c r="O53" s="150" t="s">
        <v>16</v>
      </c>
      <c r="P53" s="150">
        <v>2005</v>
      </c>
      <c r="Q53" s="150" t="s">
        <v>158</v>
      </c>
      <c r="R53" s="151" t="s">
        <v>82</v>
      </c>
      <c r="S53" s="386"/>
      <c r="T53" s="341"/>
      <c r="U53" s="134"/>
      <c r="V53" s="386">
        <v>0.007592592592592593</v>
      </c>
      <c r="W53" s="341">
        <v>2</v>
      </c>
      <c r="X53" s="134">
        <f>V53/W53</f>
        <v>0.0037962962962962963</v>
      </c>
      <c r="Y53" s="386"/>
      <c r="Z53" s="341"/>
      <c r="AA53" s="134"/>
      <c r="AB53" s="386"/>
      <c r="AC53" s="341"/>
      <c r="AD53" s="134"/>
      <c r="AE53" s="386"/>
      <c r="AF53" s="341"/>
      <c r="AG53" s="134"/>
      <c r="AH53" s="392"/>
      <c r="AI53" s="353"/>
      <c r="AJ53" s="354"/>
      <c r="AK53" s="345"/>
      <c r="AL53" s="345"/>
      <c r="AM53" s="345"/>
      <c r="AN53" s="345"/>
      <c r="AO53" s="345"/>
      <c r="AP53" s="345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</row>
    <row r="54" spans="1:72" s="462" customFormat="1" ht="12.75" customHeight="1">
      <c r="A54" s="444">
        <f t="shared" si="0"/>
        <v>51</v>
      </c>
      <c r="B54" s="445"/>
      <c r="C54" s="446"/>
      <c r="D54" s="447">
        <f>S54+V54+Y54+AB54</f>
        <v>0</v>
      </c>
      <c r="E54" s="448">
        <f>IF(D55&gt;D54,D55-D54,"")</f>
      </c>
      <c r="F54" s="448"/>
      <c r="G54" s="449">
        <f>T54+W54+Z54+AC54</f>
        <v>0</v>
      </c>
      <c r="H54" s="450" t="e">
        <f>D54/G54</f>
        <v>#DIV/0!</v>
      </c>
      <c r="I54" s="136"/>
      <c r="J54" s="451"/>
      <c r="K54" s="136"/>
      <c r="L54" s="136"/>
      <c r="M54" s="452"/>
      <c r="N54" s="453"/>
      <c r="O54" s="453"/>
      <c r="P54" s="453"/>
      <c r="Q54" s="453"/>
      <c r="R54" s="454"/>
      <c r="S54" s="455"/>
      <c r="T54" s="456"/>
      <c r="U54" s="137"/>
      <c r="V54" s="455"/>
      <c r="W54" s="456"/>
      <c r="X54" s="137"/>
      <c r="Y54" s="455"/>
      <c r="Z54" s="456"/>
      <c r="AA54" s="137"/>
      <c r="AB54" s="455"/>
      <c r="AC54" s="456"/>
      <c r="AD54" s="137"/>
      <c r="AE54" s="455"/>
      <c r="AF54" s="456"/>
      <c r="AG54" s="137"/>
      <c r="AH54" s="457"/>
      <c r="AI54" s="458"/>
      <c r="AJ54" s="459"/>
      <c r="AK54" s="460"/>
      <c r="AL54" s="460"/>
      <c r="AM54" s="460"/>
      <c r="AN54" s="460"/>
      <c r="AO54" s="460"/>
      <c r="AP54" s="460"/>
      <c r="AQ54" s="461"/>
      <c r="AR54" s="461"/>
      <c r="AS54" s="461"/>
      <c r="AT54" s="461"/>
      <c r="AU54" s="461"/>
      <c r="AV54" s="461"/>
      <c r="AW54" s="461"/>
      <c r="AX54" s="461"/>
      <c r="AY54" s="461"/>
      <c r="AZ54" s="461"/>
      <c r="BA54" s="461"/>
      <c r="BB54" s="461"/>
      <c r="BC54" s="461"/>
      <c r="BD54" s="461"/>
      <c r="BE54" s="461"/>
      <c r="BF54" s="461"/>
      <c r="BG54" s="461"/>
      <c r="BH54" s="461"/>
      <c r="BI54" s="461"/>
      <c r="BJ54" s="461"/>
      <c r="BK54" s="461"/>
      <c r="BL54" s="461"/>
      <c r="BM54" s="461"/>
      <c r="BN54" s="461"/>
      <c r="BO54" s="461"/>
      <c r="BP54" s="461"/>
      <c r="BQ54" s="461"/>
      <c r="BR54" s="461"/>
      <c r="BS54" s="461"/>
      <c r="BT54" s="461"/>
    </row>
    <row r="55" spans="1:42" s="474" customFormat="1" ht="12.75" customHeight="1" thickBot="1">
      <c r="A55" s="463">
        <f t="shared" si="0"/>
        <v>52</v>
      </c>
      <c r="B55" s="138"/>
      <c r="C55" s="139"/>
      <c r="D55" s="464">
        <f>S55+V55+Y55+AB55</f>
        <v>0</v>
      </c>
      <c r="E55" s="465"/>
      <c r="F55" s="465"/>
      <c r="G55" s="466">
        <f>T55+W55+Z55+AC55</f>
        <v>0</v>
      </c>
      <c r="H55" s="467" t="e">
        <f>D55/G55</f>
        <v>#DIV/0!</v>
      </c>
      <c r="I55" s="140"/>
      <c r="J55" s="141"/>
      <c r="K55" s="140"/>
      <c r="L55" s="140"/>
      <c r="M55" s="142"/>
      <c r="N55" s="468"/>
      <c r="O55" s="468"/>
      <c r="P55" s="468"/>
      <c r="Q55" s="468"/>
      <c r="R55" s="143"/>
      <c r="S55" s="144"/>
      <c r="T55" s="469"/>
      <c r="U55" s="145"/>
      <c r="V55" s="144"/>
      <c r="W55" s="469"/>
      <c r="X55" s="145"/>
      <c r="Y55" s="144"/>
      <c r="Z55" s="469"/>
      <c r="AA55" s="145"/>
      <c r="AB55" s="144"/>
      <c r="AC55" s="469"/>
      <c r="AD55" s="145"/>
      <c r="AE55" s="144"/>
      <c r="AF55" s="469"/>
      <c r="AG55" s="145"/>
      <c r="AH55" s="470"/>
      <c r="AI55" s="471"/>
      <c r="AJ55" s="472"/>
      <c r="AK55" s="473"/>
      <c r="AL55" s="473"/>
      <c r="AM55" s="473"/>
      <c r="AN55" s="473"/>
      <c r="AO55" s="473"/>
      <c r="AP55" s="473"/>
    </row>
    <row r="56" spans="1:72" s="475" customFormat="1" ht="12" customHeight="1">
      <c r="A56" s="153">
        <v>1</v>
      </c>
      <c r="B56" s="154">
        <v>98</v>
      </c>
      <c r="C56" s="155" t="s">
        <v>239</v>
      </c>
      <c r="D56" s="156">
        <f>S56+V56+Y56+AB56</f>
        <v>0.0731712962962963</v>
      </c>
      <c r="E56" s="157">
        <f aca="true" t="shared" si="1" ref="E56:E61">IF(D57&gt;D56,D57-D56,"")</f>
        <v>0.0036921296296296147</v>
      </c>
      <c r="F56" s="157"/>
      <c r="G56" s="158">
        <f>T56+W56+Z56+AC56</f>
        <v>15</v>
      </c>
      <c r="H56" s="159">
        <f>D56/G56</f>
        <v>0.004878086419753087</v>
      </c>
      <c r="I56" s="160">
        <v>1</v>
      </c>
      <c r="J56" s="161">
        <v>1</v>
      </c>
      <c r="K56" s="160">
        <v>1</v>
      </c>
      <c r="L56" s="160"/>
      <c r="M56" s="162"/>
      <c r="N56" s="163" t="s">
        <v>123</v>
      </c>
      <c r="O56" s="163" t="s">
        <v>39</v>
      </c>
      <c r="P56" s="163">
        <v>1976</v>
      </c>
      <c r="Q56" s="163" t="s">
        <v>40</v>
      </c>
      <c r="R56" s="164" t="s">
        <v>83</v>
      </c>
      <c r="S56" s="165">
        <v>0.024513888888888887</v>
      </c>
      <c r="T56" s="166">
        <v>5</v>
      </c>
      <c r="U56" s="167">
        <f>S56/T56</f>
        <v>0.004902777777777778</v>
      </c>
      <c r="V56" s="165">
        <v>0.024375000000000004</v>
      </c>
      <c r="W56" s="166">
        <v>5</v>
      </c>
      <c r="X56" s="167">
        <f>V56/W56</f>
        <v>0.004875000000000001</v>
      </c>
      <c r="Y56" s="165">
        <v>0.02428240740740741</v>
      </c>
      <c r="Z56" s="166">
        <v>5</v>
      </c>
      <c r="AA56" s="167">
        <f>Y56/Z56</f>
        <v>0.004856481481481482</v>
      </c>
      <c r="AB56" s="165"/>
      <c r="AC56" s="166"/>
      <c r="AD56" s="167"/>
      <c r="AE56" s="165"/>
      <c r="AF56" s="166"/>
      <c r="AG56" s="167"/>
      <c r="AH56" s="440"/>
      <c r="AI56" s="441"/>
      <c r="AJ56" s="442"/>
      <c r="AK56" s="414"/>
      <c r="AL56" s="414"/>
      <c r="AM56" s="414"/>
      <c r="AN56" s="414"/>
      <c r="AO56" s="414"/>
      <c r="AP56" s="414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  <c r="BK56" s="415"/>
      <c r="BL56" s="415"/>
      <c r="BM56" s="415"/>
      <c r="BN56" s="415"/>
      <c r="BO56" s="415"/>
      <c r="BP56" s="415"/>
      <c r="BQ56" s="415"/>
      <c r="BR56" s="415"/>
      <c r="BS56" s="415"/>
      <c r="BT56" s="415"/>
    </row>
    <row r="57" spans="1:72" s="443" customFormat="1" ht="12" customHeight="1">
      <c r="A57" s="153">
        <f t="shared" si="0"/>
        <v>2</v>
      </c>
      <c r="B57" s="154">
        <v>133</v>
      </c>
      <c r="C57" s="155" t="s">
        <v>240</v>
      </c>
      <c r="D57" s="156">
        <f>S57+V57+Y57+AB57</f>
        <v>0.07686342592592592</v>
      </c>
      <c r="E57" s="157">
        <f t="shared" si="1"/>
        <v>0.01657407407407409</v>
      </c>
      <c r="F57" s="157">
        <f>D57-$D$56</f>
        <v>0.0036921296296296147</v>
      </c>
      <c r="G57" s="158">
        <f>T57+W57+Z57+AC57</f>
        <v>15</v>
      </c>
      <c r="H57" s="159">
        <f>D57/G57</f>
        <v>0.005124228395061728</v>
      </c>
      <c r="I57" s="160">
        <v>2</v>
      </c>
      <c r="J57" s="161">
        <v>2</v>
      </c>
      <c r="K57" s="160">
        <v>2</v>
      </c>
      <c r="L57" s="160"/>
      <c r="M57" s="162"/>
      <c r="N57" s="163" t="s">
        <v>123</v>
      </c>
      <c r="O57" s="163" t="s">
        <v>39</v>
      </c>
      <c r="P57" s="163">
        <v>1973</v>
      </c>
      <c r="Q57" s="163" t="s">
        <v>45</v>
      </c>
      <c r="R57" s="164" t="s">
        <v>15</v>
      </c>
      <c r="S57" s="165">
        <v>0.026331018518518517</v>
      </c>
      <c r="T57" s="166">
        <v>5</v>
      </c>
      <c r="U57" s="167">
        <f>S57/T57</f>
        <v>0.0052662037037037035</v>
      </c>
      <c r="V57" s="165">
        <v>0.02516203703703704</v>
      </c>
      <c r="W57" s="166">
        <v>5</v>
      </c>
      <c r="X57" s="167">
        <f>V57/W57</f>
        <v>0.005032407407407407</v>
      </c>
      <c r="Y57" s="165">
        <v>0.025370370370370366</v>
      </c>
      <c r="Z57" s="166">
        <v>5</v>
      </c>
      <c r="AA57" s="167">
        <f>Y57/Z57</f>
        <v>0.005074074074074073</v>
      </c>
      <c r="AB57" s="165"/>
      <c r="AC57" s="166"/>
      <c r="AD57" s="167"/>
      <c r="AE57" s="165"/>
      <c r="AF57" s="166"/>
      <c r="AG57" s="167"/>
      <c r="AH57" s="440"/>
      <c r="AI57" s="441"/>
      <c r="AJ57" s="442"/>
      <c r="AK57" s="414"/>
      <c r="AL57" s="414"/>
      <c r="AM57" s="414"/>
      <c r="AN57" s="414"/>
      <c r="AO57" s="414"/>
      <c r="AP57" s="414"/>
      <c r="AQ57" s="415"/>
      <c r="AR57" s="415"/>
      <c r="AS57" s="415"/>
      <c r="AT57" s="415"/>
      <c r="AU57" s="415"/>
      <c r="AV57" s="415"/>
      <c r="AW57" s="415"/>
      <c r="AX57" s="415"/>
      <c r="AY57" s="415"/>
      <c r="AZ57" s="415"/>
      <c r="BA57" s="415"/>
      <c r="BB57" s="415"/>
      <c r="BC57" s="415"/>
      <c r="BD57" s="415"/>
      <c r="BE57" s="415"/>
      <c r="BF57" s="415"/>
      <c r="BG57" s="415"/>
      <c r="BH57" s="415"/>
      <c r="BI57" s="415"/>
      <c r="BJ57" s="415"/>
      <c r="BK57" s="415"/>
      <c r="BL57" s="415"/>
      <c r="BM57" s="415"/>
      <c r="BN57" s="415"/>
      <c r="BO57" s="415"/>
      <c r="BP57" s="415"/>
      <c r="BQ57" s="415"/>
      <c r="BR57" s="415"/>
      <c r="BS57" s="415"/>
      <c r="BT57" s="415"/>
    </row>
    <row r="58" spans="1:72" s="482" customFormat="1" ht="12" customHeight="1">
      <c r="A58" s="168">
        <f t="shared" si="0"/>
        <v>3</v>
      </c>
      <c r="B58" s="169">
        <v>134</v>
      </c>
      <c r="C58" s="170" t="s">
        <v>241</v>
      </c>
      <c r="D58" s="171">
        <f>S58+V58+Y58+AB58</f>
        <v>0.0934375</v>
      </c>
      <c r="E58" s="172">
        <f t="shared" si="1"/>
      </c>
      <c r="F58" s="172">
        <f>D58-$D$56</f>
        <v>0.020266203703703703</v>
      </c>
      <c r="G58" s="173">
        <f>T58+W58+Z58+AC58</f>
        <v>15</v>
      </c>
      <c r="H58" s="174">
        <f>D58/G58</f>
        <v>0.006229166666666667</v>
      </c>
      <c r="I58" s="175">
        <v>3</v>
      </c>
      <c r="J58" s="176">
        <v>4</v>
      </c>
      <c r="K58" s="175">
        <v>4</v>
      </c>
      <c r="L58" s="175"/>
      <c r="M58" s="177"/>
      <c r="N58" s="178" t="s">
        <v>123</v>
      </c>
      <c r="O58" s="178" t="s">
        <v>16</v>
      </c>
      <c r="P58" s="178">
        <v>1941</v>
      </c>
      <c r="Q58" s="178" t="s">
        <v>79</v>
      </c>
      <c r="R58" s="179" t="s">
        <v>15</v>
      </c>
      <c r="S58" s="180">
        <v>0.03043981481481482</v>
      </c>
      <c r="T58" s="181">
        <v>5</v>
      </c>
      <c r="U58" s="182">
        <f>S58/T58</f>
        <v>0.006087962962962963</v>
      </c>
      <c r="V58" s="180">
        <v>0.031064814814814812</v>
      </c>
      <c r="W58" s="181">
        <v>5</v>
      </c>
      <c r="X58" s="182">
        <f>V58/W58</f>
        <v>0.006212962962962963</v>
      </c>
      <c r="Y58" s="476">
        <v>0.03193287037037037</v>
      </c>
      <c r="Z58" s="181">
        <v>5</v>
      </c>
      <c r="AA58" s="182">
        <f>Y58/Z58</f>
        <v>0.006386574074074074</v>
      </c>
      <c r="AB58" s="476"/>
      <c r="AC58" s="181"/>
      <c r="AD58" s="182"/>
      <c r="AE58" s="476"/>
      <c r="AF58" s="181"/>
      <c r="AG58" s="182"/>
      <c r="AH58" s="477"/>
      <c r="AI58" s="478"/>
      <c r="AJ58" s="479"/>
      <c r="AK58" s="480"/>
      <c r="AL58" s="480"/>
      <c r="AM58" s="480"/>
      <c r="AN58" s="480"/>
      <c r="AO58" s="480"/>
      <c r="AP58" s="480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/>
      <c r="BH58" s="481"/>
      <c r="BI58" s="481"/>
      <c r="BJ58" s="481"/>
      <c r="BK58" s="481"/>
      <c r="BL58" s="481"/>
      <c r="BM58" s="481"/>
      <c r="BN58" s="481"/>
      <c r="BO58" s="481"/>
      <c r="BP58" s="481"/>
      <c r="BQ58" s="481"/>
      <c r="BR58" s="481"/>
      <c r="BS58" s="481"/>
      <c r="BT58" s="481"/>
    </row>
    <row r="59" spans="1:72" s="443" customFormat="1" ht="12" customHeight="1">
      <c r="A59" s="153">
        <f t="shared" si="0"/>
        <v>4</v>
      </c>
      <c r="B59" s="154">
        <v>141</v>
      </c>
      <c r="C59" s="155" t="s">
        <v>242</v>
      </c>
      <c r="D59" s="156">
        <f>S59+V59+Y59+AB59</f>
        <v>0.05872685185185185</v>
      </c>
      <c r="E59" s="157">
        <f t="shared" si="1"/>
      </c>
      <c r="F59" s="157"/>
      <c r="G59" s="158">
        <f>T59+W59+Z59+AC59</f>
        <v>10</v>
      </c>
      <c r="H59" s="159">
        <f>D59/G59</f>
        <v>0.005872685185185185</v>
      </c>
      <c r="I59" s="160"/>
      <c r="J59" s="161">
        <v>3</v>
      </c>
      <c r="K59" s="160">
        <v>3</v>
      </c>
      <c r="L59" s="160"/>
      <c r="M59" s="162"/>
      <c r="N59" s="163" t="s">
        <v>123</v>
      </c>
      <c r="O59" s="163" t="s">
        <v>39</v>
      </c>
      <c r="P59" s="163">
        <v>1962</v>
      </c>
      <c r="Q59" s="163" t="s">
        <v>161</v>
      </c>
      <c r="R59" s="164" t="s">
        <v>15</v>
      </c>
      <c r="S59" s="165"/>
      <c r="T59" s="166"/>
      <c r="U59" s="167"/>
      <c r="V59" s="165">
        <v>0.028981481481481483</v>
      </c>
      <c r="W59" s="166">
        <v>5</v>
      </c>
      <c r="X59" s="167">
        <f>V59/W59</f>
        <v>0.005796296296296297</v>
      </c>
      <c r="Y59" s="483">
        <v>0.02974537037037037</v>
      </c>
      <c r="Z59" s="166">
        <v>5</v>
      </c>
      <c r="AA59" s="167">
        <f>Y59/Z59</f>
        <v>0.005949074074074074</v>
      </c>
      <c r="AB59" s="483"/>
      <c r="AC59" s="166"/>
      <c r="AD59" s="167"/>
      <c r="AE59" s="483"/>
      <c r="AF59" s="166"/>
      <c r="AG59" s="167"/>
      <c r="AH59" s="484"/>
      <c r="AI59" s="441"/>
      <c r="AJ59" s="442"/>
      <c r="AK59" s="414"/>
      <c r="AL59" s="485"/>
      <c r="AM59" s="414"/>
      <c r="AN59" s="414"/>
      <c r="AO59" s="414"/>
      <c r="AP59" s="414"/>
      <c r="AQ59" s="414"/>
      <c r="AR59" s="414"/>
      <c r="AS59" s="415"/>
      <c r="AT59" s="415"/>
      <c r="AU59" s="415"/>
      <c r="AV59" s="415"/>
      <c r="AW59" s="415"/>
      <c r="AX59" s="415"/>
      <c r="AY59" s="415"/>
      <c r="AZ59" s="415"/>
      <c r="BA59" s="415"/>
      <c r="BB59" s="415"/>
      <c r="BC59" s="415"/>
      <c r="BD59" s="415"/>
      <c r="BE59" s="415"/>
      <c r="BF59" s="415"/>
      <c r="BG59" s="415"/>
      <c r="BH59" s="415"/>
      <c r="BI59" s="415"/>
      <c r="BJ59" s="415"/>
      <c r="BK59" s="415"/>
      <c r="BL59" s="415"/>
      <c r="BM59" s="415"/>
      <c r="BN59" s="415"/>
      <c r="BO59" s="415"/>
      <c r="BP59" s="415"/>
      <c r="BQ59" s="415"/>
      <c r="BR59" s="415"/>
      <c r="BS59" s="415"/>
      <c r="BT59" s="415"/>
    </row>
    <row r="60" spans="1:42" s="481" customFormat="1" ht="12" customHeight="1">
      <c r="A60" s="168">
        <f t="shared" si="0"/>
        <v>5</v>
      </c>
      <c r="B60" s="486"/>
      <c r="C60" s="487"/>
      <c r="D60" s="171">
        <f>S60+V60+Y60+AB60</f>
        <v>0</v>
      </c>
      <c r="E60" s="172">
        <f t="shared" si="1"/>
      </c>
      <c r="F60" s="172"/>
      <c r="G60" s="173">
        <f>T60+W60+Z60+AC60</f>
        <v>0</v>
      </c>
      <c r="H60" s="174" t="e">
        <f>D60/G60</f>
        <v>#DIV/0!</v>
      </c>
      <c r="I60" s="175"/>
      <c r="J60" s="176"/>
      <c r="K60" s="175"/>
      <c r="L60" s="175"/>
      <c r="M60" s="177"/>
      <c r="N60" s="488"/>
      <c r="O60" s="488"/>
      <c r="P60" s="488"/>
      <c r="Q60" s="488"/>
      <c r="R60" s="179"/>
      <c r="S60" s="180"/>
      <c r="T60" s="181"/>
      <c r="U60" s="182"/>
      <c r="V60" s="180"/>
      <c r="W60" s="181"/>
      <c r="X60" s="182"/>
      <c r="Y60" s="180"/>
      <c r="Z60" s="181"/>
      <c r="AA60" s="182"/>
      <c r="AB60" s="180"/>
      <c r="AC60" s="181"/>
      <c r="AD60" s="182"/>
      <c r="AE60" s="180"/>
      <c r="AF60" s="181"/>
      <c r="AG60" s="182"/>
      <c r="AH60" s="489"/>
      <c r="AI60" s="478"/>
      <c r="AJ60" s="479"/>
      <c r="AK60" s="480"/>
      <c r="AL60" s="480"/>
      <c r="AM60" s="480"/>
      <c r="AN60" s="480"/>
      <c r="AO60" s="480"/>
      <c r="AP60" s="480"/>
    </row>
    <row r="61" spans="1:72" s="491" customFormat="1" ht="12" customHeight="1">
      <c r="A61" s="168">
        <f t="shared" si="0"/>
        <v>6</v>
      </c>
      <c r="B61" s="486"/>
      <c r="C61" s="487"/>
      <c r="D61" s="171">
        <f>S61+V61+Y61+AB61</f>
        <v>0</v>
      </c>
      <c r="E61" s="172">
        <f t="shared" si="1"/>
      </c>
      <c r="F61" s="172"/>
      <c r="G61" s="173">
        <f>T61+W61+Z61+AC61</f>
        <v>0</v>
      </c>
      <c r="H61" s="174" t="e">
        <f>D61/G61</f>
        <v>#DIV/0!</v>
      </c>
      <c r="I61" s="175"/>
      <c r="J61" s="176"/>
      <c r="K61" s="175"/>
      <c r="L61" s="175"/>
      <c r="M61" s="177"/>
      <c r="N61" s="490"/>
      <c r="O61" s="490"/>
      <c r="P61" s="178"/>
      <c r="Q61" s="178"/>
      <c r="R61" s="179"/>
      <c r="S61" s="180"/>
      <c r="T61" s="181"/>
      <c r="U61" s="182"/>
      <c r="V61" s="180"/>
      <c r="W61" s="181"/>
      <c r="X61" s="182"/>
      <c r="Y61" s="180"/>
      <c r="Z61" s="181"/>
      <c r="AA61" s="182"/>
      <c r="AB61" s="180"/>
      <c r="AC61" s="181"/>
      <c r="AD61" s="182"/>
      <c r="AE61" s="180"/>
      <c r="AF61" s="181"/>
      <c r="AG61" s="182"/>
      <c r="AH61" s="489"/>
      <c r="AI61" s="478"/>
      <c r="AJ61" s="479"/>
      <c r="AK61" s="480"/>
      <c r="AL61" s="480"/>
      <c r="AM61" s="480"/>
      <c r="AN61" s="480"/>
      <c r="AO61" s="480"/>
      <c r="AP61" s="480"/>
      <c r="AQ61" s="481"/>
      <c r="AR61" s="481"/>
      <c r="AS61" s="481"/>
      <c r="AT61" s="481"/>
      <c r="AU61" s="481"/>
      <c r="AV61" s="481"/>
      <c r="AW61" s="481"/>
      <c r="AX61" s="481"/>
      <c r="AY61" s="481"/>
      <c r="AZ61" s="481"/>
      <c r="BA61" s="481"/>
      <c r="BB61" s="481"/>
      <c r="BC61" s="481"/>
      <c r="BD61" s="481"/>
      <c r="BE61" s="481"/>
      <c r="BF61" s="481"/>
      <c r="BG61" s="481"/>
      <c r="BH61" s="481"/>
      <c r="BI61" s="481"/>
      <c r="BJ61" s="481"/>
      <c r="BK61" s="481"/>
      <c r="BL61" s="481"/>
      <c r="BM61" s="481"/>
      <c r="BN61" s="481"/>
      <c r="BO61" s="481"/>
      <c r="BP61" s="481"/>
      <c r="BQ61" s="481"/>
      <c r="BR61" s="481"/>
      <c r="BS61" s="481"/>
      <c r="BT61" s="481"/>
    </row>
    <row r="62" spans="1:42" s="481" customFormat="1" ht="12" customHeight="1" thickBot="1">
      <c r="A62" s="492">
        <f t="shared" si="0"/>
        <v>7</v>
      </c>
      <c r="B62" s="493"/>
      <c r="C62" s="494"/>
      <c r="D62" s="495">
        <f>S62+V62+Y62+AB62</f>
        <v>0</v>
      </c>
      <c r="E62" s="496"/>
      <c r="F62" s="496"/>
      <c r="G62" s="497">
        <f>T62+W62+Z62+AC62</f>
        <v>0</v>
      </c>
      <c r="H62" s="498" t="e">
        <f>D62/G62</f>
        <v>#DIV/0!</v>
      </c>
      <c r="I62" s="499"/>
      <c r="J62" s="500"/>
      <c r="K62" s="501"/>
      <c r="L62" s="501"/>
      <c r="M62" s="502"/>
      <c r="N62" s="503"/>
      <c r="O62" s="503"/>
      <c r="P62" s="503"/>
      <c r="Q62" s="503"/>
      <c r="R62" s="504"/>
      <c r="S62" s="505"/>
      <c r="T62" s="506"/>
      <c r="U62" s="507"/>
      <c r="V62" s="505"/>
      <c r="W62" s="506"/>
      <c r="X62" s="507"/>
      <c r="Y62" s="505"/>
      <c r="Z62" s="506"/>
      <c r="AA62" s="507"/>
      <c r="AB62" s="505"/>
      <c r="AC62" s="506"/>
      <c r="AD62" s="507"/>
      <c r="AE62" s="505"/>
      <c r="AF62" s="506"/>
      <c r="AG62" s="507"/>
      <c r="AH62" s="508"/>
      <c r="AI62" s="509"/>
      <c r="AJ62" s="510"/>
      <c r="AK62" s="480"/>
      <c r="AL62" s="480"/>
      <c r="AM62" s="480"/>
      <c r="AN62" s="480"/>
      <c r="AO62" s="480"/>
      <c r="AP62" s="480"/>
    </row>
    <row r="63" spans="1:50" ht="12" thickBot="1">
      <c r="A63" s="183"/>
      <c r="B63" s="184"/>
      <c r="C63" s="185"/>
      <c r="D63" s="511">
        <f>SUM(D4:D55)</f>
        <v>3.4296875</v>
      </c>
      <c r="E63" s="512"/>
      <c r="F63" s="512"/>
      <c r="G63" s="513">
        <f>SUM(G4:G55)</f>
        <v>1046</v>
      </c>
      <c r="H63" s="514">
        <f>D63/G63</f>
        <v>0.0032788599426386233</v>
      </c>
      <c r="I63" s="185"/>
      <c r="J63" s="186"/>
      <c r="K63" s="185"/>
      <c r="L63" s="185"/>
      <c r="M63" s="185"/>
      <c r="N63" s="185"/>
      <c r="O63" s="185"/>
      <c r="P63" s="185"/>
      <c r="Q63" s="185"/>
      <c r="R63" s="187"/>
      <c r="S63" s="515">
        <f>SUM(S4:S55)</f>
        <v>1.1842245370370368</v>
      </c>
      <c r="T63" s="516">
        <f>SUM(T4:T55)</f>
        <v>360</v>
      </c>
      <c r="U63" s="517">
        <f>S63/T63</f>
        <v>0.003289512602880658</v>
      </c>
      <c r="V63" s="188">
        <f>SUM(V4:V55)</f>
        <v>1.2410416666666664</v>
      </c>
      <c r="W63" s="189">
        <f>SUM(W4:W55)</f>
        <v>374</v>
      </c>
      <c r="X63" s="190">
        <f>V63/W63</f>
        <v>0.003318293226381461</v>
      </c>
      <c r="Y63" s="188">
        <f>SUM(Y4:Y55)</f>
        <v>1.0044212962962964</v>
      </c>
      <c r="Z63" s="189">
        <f>SUM(Z4:Z55)</f>
        <v>312</v>
      </c>
      <c r="AA63" s="190">
        <f>Y63/Z63</f>
        <v>0.0032192990265906937</v>
      </c>
      <c r="AB63" s="188">
        <f>SUM(AB4:AB55)</f>
        <v>0</v>
      </c>
      <c r="AC63" s="189">
        <f>SUM(AC4:AC55)</f>
        <v>0</v>
      </c>
      <c r="AD63" s="190" t="e">
        <f>AB63/AC63</f>
        <v>#DIV/0!</v>
      </c>
      <c r="AE63" s="188">
        <f>SUM(AE4:AE55)</f>
        <v>0</v>
      </c>
      <c r="AF63" s="189">
        <f>SUM(AF4:AF55)</f>
        <v>0</v>
      </c>
      <c r="AG63" s="190" t="e">
        <f>AE63/AF63</f>
        <v>#DIV/0!</v>
      </c>
      <c r="AH63" s="188">
        <f>SUM(AH4:AH55)</f>
        <v>0</v>
      </c>
      <c r="AI63" s="189">
        <f>SUM(AI4:AI55)</f>
        <v>0</v>
      </c>
      <c r="AJ63" s="190" t="e">
        <f>AH63/AI63</f>
        <v>#DIV/0!</v>
      </c>
      <c r="AS63" s="311"/>
      <c r="AT63" s="311"/>
      <c r="AU63" s="311"/>
      <c r="AV63" s="311"/>
      <c r="AW63" s="311"/>
      <c r="AX63" s="311"/>
    </row>
    <row r="64" spans="1:50" ht="12" thickBot="1">
      <c r="A64" s="183"/>
      <c r="B64" s="184"/>
      <c r="C64" s="185"/>
      <c r="D64" s="191">
        <f>SUM(D56:D62)</f>
        <v>0.3021990740740741</v>
      </c>
      <c r="E64" s="192"/>
      <c r="F64" s="192"/>
      <c r="G64" s="193">
        <f>SUM(G56:G62)</f>
        <v>55</v>
      </c>
      <c r="H64" s="194">
        <f>D64/G64</f>
        <v>0.00549452861952862</v>
      </c>
      <c r="I64" s="185"/>
      <c r="J64" s="186"/>
      <c r="K64" s="185"/>
      <c r="L64" s="185"/>
      <c r="M64" s="185"/>
      <c r="N64" s="185"/>
      <c r="O64" s="185"/>
      <c r="P64" s="185"/>
      <c r="Q64" s="185"/>
      <c r="R64" s="187"/>
      <c r="S64" s="188">
        <f>SUM(S56:S62)</f>
        <v>0.08128472222222223</v>
      </c>
      <c r="T64" s="189">
        <f>SUM(T56:T62)</f>
        <v>15</v>
      </c>
      <c r="U64" s="190">
        <f>S64/T64</f>
        <v>0.005418981481481482</v>
      </c>
      <c r="V64" s="188">
        <f>SUM(V56:V62)</f>
        <v>0.10958333333333334</v>
      </c>
      <c r="W64" s="189">
        <f>SUM(W56:W62)</f>
        <v>20</v>
      </c>
      <c r="X64" s="190">
        <f>V64/W64</f>
        <v>0.005479166666666667</v>
      </c>
      <c r="Y64" s="188">
        <f>SUM(Y56:Y62)</f>
        <v>0.11133101851851851</v>
      </c>
      <c r="Z64" s="189">
        <f>SUM(Z56:Z62)</f>
        <v>20</v>
      </c>
      <c r="AA64" s="190">
        <f>Y64/Z64</f>
        <v>0.005566550925925925</v>
      </c>
      <c r="AB64" s="188">
        <f>SUM(AB56:AB62)</f>
        <v>0</v>
      </c>
      <c r="AC64" s="189">
        <f>SUM(AC56:AC62)</f>
        <v>0</v>
      </c>
      <c r="AD64" s="190" t="e">
        <f>AB64/AC64</f>
        <v>#DIV/0!</v>
      </c>
      <c r="AE64" s="188">
        <f>SUM(AE56:AE62)</f>
        <v>0</v>
      </c>
      <c r="AF64" s="189">
        <f>SUM(AF56:AF62)</f>
        <v>0</v>
      </c>
      <c r="AG64" s="190" t="e">
        <f>AE64/AF64</f>
        <v>#DIV/0!</v>
      </c>
      <c r="AH64" s="188">
        <f>SUM(AH56:AH62)</f>
        <v>0</v>
      </c>
      <c r="AI64" s="189">
        <f>SUM(AI56:AI62)</f>
        <v>0</v>
      </c>
      <c r="AJ64" s="190" t="e">
        <f>AH64/AI64</f>
        <v>#DIV/0!</v>
      </c>
      <c r="AS64" s="311"/>
      <c r="AT64" s="311"/>
      <c r="AU64" s="311"/>
      <c r="AV64" s="311"/>
      <c r="AW64" s="311"/>
      <c r="AX64" s="311"/>
    </row>
    <row r="65" spans="1:50" ht="12" thickBot="1">
      <c r="A65" s="183"/>
      <c r="B65" s="184"/>
      <c r="C65" s="185"/>
      <c r="D65" s="195"/>
      <c r="E65" s="518" t="s">
        <v>243</v>
      </c>
      <c r="F65" s="197"/>
      <c r="G65" s="197"/>
      <c r="H65" s="198" t="s">
        <v>244</v>
      </c>
      <c r="I65" s="199">
        <v>39</v>
      </c>
      <c r="J65" s="200">
        <v>43</v>
      </c>
      <c r="K65" s="201">
        <v>36</v>
      </c>
      <c r="L65" s="201"/>
      <c r="M65" s="202"/>
      <c r="N65" s="203">
        <f>SUM(I65:M65)</f>
        <v>118</v>
      </c>
      <c r="O65" s="204" t="s">
        <v>306</v>
      </c>
      <c r="P65" s="185"/>
      <c r="Q65" s="185"/>
      <c r="R65" s="187"/>
      <c r="S65" s="195"/>
      <c r="T65" s="205">
        <f>T63+T64</f>
        <v>375</v>
      </c>
      <c r="U65" s="195"/>
      <c r="W65" s="206">
        <f>W63+W64</f>
        <v>394</v>
      </c>
      <c r="Z65" s="206">
        <f>Z63+Z64</f>
        <v>332</v>
      </c>
      <c r="AB65" s="96"/>
      <c r="AC65" s="206">
        <f>AC63+AC64</f>
        <v>0</v>
      </c>
      <c r="AE65" s="96"/>
      <c r="AF65" s="206">
        <f>AF63+AF64</f>
        <v>0</v>
      </c>
      <c r="AG65" s="96"/>
      <c r="AH65" s="96"/>
      <c r="AI65" s="206">
        <f>AI63+AI64</f>
        <v>0</v>
      </c>
      <c r="AJ65" s="195"/>
      <c r="AS65" s="311"/>
      <c r="AT65" s="311"/>
      <c r="AU65" s="311"/>
      <c r="AV65" s="311"/>
      <c r="AW65" s="311"/>
      <c r="AX65" s="311"/>
    </row>
    <row r="66" spans="1:50" ht="13.5" thickBot="1">
      <c r="A66" s="183"/>
      <c r="B66" s="184"/>
      <c r="C66" s="207" t="s">
        <v>245</v>
      </c>
      <c r="D66" s="208"/>
      <c r="E66" s="209"/>
      <c r="F66" s="210"/>
      <c r="G66" s="211"/>
      <c r="H66" s="212" t="s">
        <v>246</v>
      </c>
      <c r="I66" s="213">
        <v>3</v>
      </c>
      <c r="J66" s="213">
        <v>7</v>
      </c>
      <c r="K66" s="213">
        <v>5</v>
      </c>
      <c r="L66" s="213"/>
      <c r="M66" s="214"/>
      <c r="N66" s="215">
        <f>SUM(I66:M66)</f>
        <v>15</v>
      </c>
      <c r="O66" s="96"/>
      <c r="P66" s="185"/>
      <c r="Q66" s="185"/>
      <c r="R66" s="187"/>
      <c r="S66" s="216"/>
      <c r="T66" s="217"/>
      <c r="U66" s="218"/>
      <c r="V66" s="216"/>
      <c r="W66" s="217"/>
      <c r="X66" s="218"/>
      <c r="Y66" s="216"/>
      <c r="Z66" s="217"/>
      <c r="AA66" s="218"/>
      <c r="AB66" s="519"/>
      <c r="AC66" s="520"/>
      <c r="AD66" s="271"/>
      <c r="AE66" s="216"/>
      <c r="AF66" s="521"/>
      <c r="AG66" s="218"/>
      <c r="AJ66" s="523"/>
      <c r="AS66" s="311"/>
      <c r="AT66" s="311"/>
      <c r="AU66" s="311"/>
      <c r="AV66" s="311"/>
      <c r="AW66" s="311"/>
      <c r="AX66" s="311"/>
    </row>
    <row r="67" spans="1:50" ht="12.75">
      <c r="A67" s="183"/>
      <c r="B67" s="184"/>
      <c r="D67" s="219"/>
      <c r="E67" s="220"/>
      <c r="F67" s="221"/>
      <c r="G67" s="222"/>
      <c r="H67" s="223" t="s">
        <v>247</v>
      </c>
      <c r="I67" s="224">
        <v>3</v>
      </c>
      <c r="J67" s="224">
        <v>4</v>
      </c>
      <c r="K67" s="224">
        <v>4</v>
      </c>
      <c r="L67" s="224"/>
      <c r="M67" s="225"/>
      <c r="N67" s="226">
        <v>0</v>
      </c>
      <c r="O67" s="227"/>
      <c r="P67" s="185"/>
      <c r="Q67" s="185"/>
      <c r="R67" s="187"/>
      <c r="S67" s="216"/>
      <c r="T67" s="217"/>
      <c r="U67" s="218"/>
      <c r="V67" s="216"/>
      <c r="W67" s="217"/>
      <c r="X67" s="218"/>
      <c r="Y67" s="216"/>
      <c r="Z67" s="217"/>
      <c r="AA67" s="218"/>
      <c r="AB67" s="519"/>
      <c r="AC67" s="520"/>
      <c r="AD67" s="271"/>
      <c r="AE67" s="216"/>
      <c r="AF67" s="521"/>
      <c r="AG67" s="218"/>
      <c r="AJ67" s="523"/>
      <c r="AS67" s="311"/>
      <c r="AT67" s="311"/>
      <c r="AU67" s="311"/>
      <c r="AV67" s="311"/>
      <c r="AW67" s="311"/>
      <c r="AX67" s="311"/>
    </row>
    <row r="68" spans="1:50" ht="12.75">
      <c r="A68" s="183"/>
      <c r="B68" s="184"/>
      <c r="D68" s="219"/>
      <c r="E68" s="228"/>
      <c r="F68" s="229"/>
      <c r="G68" s="230"/>
      <c r="H68" s="231" t="s">
        <v>248</v>
      </c>
      <c r="I68" s="232">
        <v>375</v>
      </c>
      <c r="J68" s="232">
        <v>394</v>
      </c>
      <c r="K68" s="232">
        <v>332</v>
      </c>
      <c r="L68" s="233"/>
      <c r="M68" s="234"/>
      <c r="N68" s="524">
        <f>SUM(I68:M68)</f>
        <v>1101</v>
      </c>
      <c r="O68" s="236"/>
      <c r="P68" s="185"/>
      <c r="Q68" s="185"/>
      <c r="R68" s="187"/>
      <c r="S68" s="216"/>
      <c r="T68" s="217"/>
      <c r="U68" s="218"/>
      <c r="V68" s="216"/>
      <c r="W68" s="217"/>
      <c r="X68" s="218"/>
      <c r="Y68" s="216"/>
      <c r="Z68" s="217"/>
      <c r="AA68" s="218"/>
      <c r="AB68" s="519"/>
      <c r="AC68" s="520"/>
      <c r="AD68" s="271"/>
      <c r="AE68" s="216"/>
      <c r="AF68" s="521"/>
      <c r="AG68" s="218"/>
      <c r="AJ68" s="523"/>
      <c r="AS68" s="311"/>
      <c r="AT68" s="311"/>
      <c r="AU68" s="311"/>
      <c r="AV68" s="311"/>
      <c r="AW68" s="311"/>
      <c r="AX68" s="311"/>
    </row>
    <row r="69" spans="1:50" ht="12.75">
      <c r="A69" s="183"/>
      <c r="B69" s="184"/>
      <c r="C69" s="185"/>
      <c r="D69" s="219"/>
      <c r="E69" s="228"/>
      <c r="F69" s="229"/>
      <c r="G69" s="230"/>
      <c r="H69" s="231" t="s">
        <v>249</v>
      </c>
      <c r="I69" s="237">
        <v>0.19722222222222222</v>
      </c>
      <c r="J69" s="237">
        <v>0.19930555555555554</v>
      </c>
      <c r="K69" s="237">
        <v>0.19305555555555554</v>
      </c>
      <c r="L69" s="237"/>
      <c r="M69" s="237"/>
      <c r="N69" s="238">
        <v>0.19652777777777777</v>
      </c>
      <c r="P69" s="185"/>
      <c r="Q69" s="185"/>
      <c r="R69" s="187"/>
      <c r="S69" s="216"/>
      <c r="T69" s="217"/>
      <c r="U69" s="218"/>
      <c r="V69" s="216"/>
      <c r="W69" s="217"/>
      <c r="X69" s="218"/>
      <c r="Y69" s="216"/>
      <c r="Z69" s="217"/>
      <c r="AA69" s="218"/>
      <c r="AB69" s="519"/>
      <c r="AC69" s="520"/>
      <c r="AD69" s="271"/>
      <c r="AE69" s="216"/>
      <c r="AF69" s="521"/>
      <c r="AG69" s="218"/>
      <c r="AJ69" s="523"/>
      <c r="AS69" s="311"/>
      <c r="AT69" s="311"/>
      <c r="AU69" s="311"/>
      <c r="AV69" s="311"/>
      <c r="AW69" s="311"/>
      <c r="AX69" s="311"/>
    </row>
    <row r="70" spans="1:50" ht="12.75">
      <c r="A70" s="183"/>
      <c r="B70" s="184"/>
      <c r="C70" s="185"/>
      <c r="D70" s="219"/>
      <c r="E70" s="228"/>
      <c r="F70" s="229"/>
      <c r="G70" s="230"/>
      <c r="H70" s="231" t="s">
        <v>250</v>
      </c>
      <c r="I70" s="237">
        <v>0.325</v>
      </c>
      <c r="J70" s="237">
        <v>0.3284722222222222</v>
      </c>
      <c r="K70" s="237">
        <v>0.3340277777777778</v>
      </c>
      <c r="L70" s="237"/>
      <c r="M70" s="239"/>
      <c r="N70" s="238">
        <v>0.3298611111111111</v>
      </c>
      <c r="P70" s="185"/>
      <c r="Q70" s="185"/>
      <c r="R70" s="187"/>
      <c r="S70" s="216"/>
      <c r="T70" s="217"/>
      <c r="U70" s="218"/>
      <c r="V70" s="216"/>
      <c r="W70" s="217"/>
      <c r="X70" s="218"/>
      <c r="Y70" s="216"/>
      <c r="Z70" s="217"/>
      <c r="AA70" s="218"/>
      <c r="AB70" s="519"/>
      <c r="AC70" s="520"/>
      <c r="AD70" s="271"/>
      <c r="AE70" s="216"/>
      <c r="AF70" s="521"/>
      <c r="AG70" s="218"/>
      <c r="AJ70" s="523"/>
      <c r="AS70" s="311"/>
      <c r="AT70" s="311"/>
      <c r="AU70" s="311"/>
      <c r="AV70" s="311"/>
      <c r="AW70" s="311"/>
      <c r="AX70" s="311"/>
    </row>
    <row r="71" spans="1:50" ht="12.75">
      <c r="A71" s="183"/>
      <c r="B71" s="184"/>
      <c r="C71" s="185"/>
      <c r="D71" s="219"/>
      <c r="E71" s="228"/>
      <c r="F71" s="229"/>
      <c r="G71" s="230"/>
      <c r="H71" s="231" t="s">
        <v>251</v>
      </c>
      <c r="I71" s="240"/>
      <c r="J71" s="240">
        <v>13</v>
      </c>
      <c r="K71" s="240">
        <v>2</v>
      </c>
      <c r="L71" s="240"/>
      <c r="M71" s="241"/>
      <c r="N71" s="242">
        <f>SUM(I71:M71)</f>
        <v>15</v>
      </c>
      <c r="P71" s="185"/>
      <c r="Q71" s="185"/>
      <c r="R71" s="187"/>
      <c r="S71" s="216"/>
      <c r="T71" s="217"/>
      <c r="U71" s="218"/>
      <c r="V71" s="216"/>
      <c r="W71" s="217"/>
      <c r="X71" s="218"/>
      <c r="Y71" s="216"/>
      <c r="Z71" s="217"/>
      <c r="AA71" s="218"/>
      <c r="AB71" s="519"/>
      <c r="AC71" s="520"/>
      <c r="AD71" s="271"/>
      <c r="AE71" s="216"/>
      <c r="AF71" s="521"/>
      <c r="AG71" s="218"/>
      <c r="AJ71" s="523"/>
      <c r="AS71" s="311"/>
      <c r="AT71" s="311"/>
      <c r="AU71" s="311"/>
      <c r="AV71" s="311"/>
      <c r="AW71" s="311"/>
      <c r="AX71" s="311"/>
    </row>
    <row r="72" spans="1:50" ht="12.75">
      <c r="A72" s="183"/>
      <c r="B72" s="184"/>
      <c r="C72" s="185"/>
      <c r="D72" s="219"/>
      <c r="E72" s="228"/>
      <c r="F72" s="229"/>
      <c r="G72" s="230"/>
      <c r="H72" s="231" t="s">
        <v>252</v>
      </c>
      <c r="I72" s="240"/>
      <c r="J72" s="240"/>
      <c r="K72" s="240"/>
      <c r="L72" s="240"/>
      <c r="M72" s="241"/>
      <c r="N72" s="243">
        <v>0</v>
      </c>
      <c r="P72" s="185"/>
      <c r="Q72" s="185"/>
      <c r="R72" s="187"/>
      <c r="S72" s="216"/>
      <c r="T72" s="217"/>
      <c r="U72" s="218"/>
      <c r="V72" s="216"/>
      <c r="W72" s="217"/>
      <c r="X72" s="218"/>
      <c r="Y72" s="216"/>
      <c r="Z72" s="217"/>
      <c r="AA72" s="218"/>
      <c r="AB72" s="519"/>
      <c r="AC72" s="520"/>
      <c r="AD72" s="271"/>
      <c r="AE72" s="216"/>
      <c r="AF72" s="521"/>
      <c r="AG72" s="218"/>
      <c r="AJ72" s="523"/>
      <c r="AS72" s="311"/>
      <c r="AT72" s="311"/>
      <c r="AU72" s="311"/>
      <c r="AV72" s="311"/>
      <c r="AW72" s="311"/>
      <c r="AX72" s="311"/>
    </row>
    <row r="73" spans="1:50" ht="13.5" thickBot="1">
      <c r="A73" s="183"/>
      <c r="B73" s="184"/>
      <c r="C73" s="185"/>
      <c r="D73" s="219"/>
      <c r="E73" s="244"/>
      <c r="F73" s="245"/>
      <c r="G73" s="246"/>
      <c r="H73" s="247" t="s">
        <v>253</v>
      </c>
      <c r="I73" s="248"/>
      <c r="J73" s="248"/>
      <c r="K73" s="248"/>
      <c r="L73" s="249"/>
      <c r="M73" s="250"/>
      <c r="N73" s="251">
        <v>0</v>
      </c>
      <c r="O73" s="252"/>
      <c r="P73" s="185"/>
      <c r="Q73" s="185"/>
      <c r="R73" s="187"/>
      <c r="S73" s="216"/>
      <c r="T73" s="217"/>
      <c r="U73" s="218"/>
      <c r="V73" s="216"/>
      <c r="W73" s="217"/>
      <c r="X73" s="218"/>
      <c r="Y73" s="216"/>
      <c r="Z73" s="217"/>
      <c r="AA73" s="218"/>
      <c r="AB73" s="519"/>
      <c r="AC73" s="520"/>
      <c r="AD73" s="271"/>
      <c r="AE73" s="216"/>
      <c r="AF73" s="521"/>
      <c r="AG73" s="218"/>
      <c r="AJ73" s="523"/>
      <c r="AS73" s="311"/>
      <c r="AT73" s="311"/>
      <c r="AU73" s="311"/>
      <c r="AV73" s="311"/>
      <c r="AW73" s="311"/>
      <c r="AX73" s="311"/>
    </row>
    <row r="74" spans="1:50" ht="13.5" thickBot="1">
      <c r="A74" s="183"/>
      <c r="B74" s="184"/>
      <c r="C74" s="185"/>
      <c r="D74" s="219"/>
      <c r="E74" s="253"/>
      <c r="F74" s="253"/>
      <c r="G74" s="254"/>
      <c r="H74" s="255"/>
      <c r="I74" s="256"/>
      <c r="J74" s="257"/>
      <c r="K74" s="256"/>
      <c r="L74" s="256"/>
      <c r="M74" s="256"/>
      <c r="N74" s="256"/>
      <c r="O74" s="185"/>
      <c r="P74" s="185"/>
      <c r="Q74" s="185"/>
      <c r="R74" s="187"/>
      <c r="S74" s="216"/>
      <c r="T74" s="217"/>
      <c r="U74" s="218"/>
      <c r="V74" s="216"/>
      <c r="W74" s="217"/>
      <c r="X74" s="218"/>
      <c r="Y74" s="216"/>
      <c r="Z74" s="217"/>
      <c r="AA74" s="218"/>
      <c r="AB74" s="519"/>
      <c r="AC74" s="520"/>
      <c r="AD74" s="271"/>
      <c r="AE74" s="216"/>
      <c r="AF74" s="521"/>
      <c r="AG74" s="218"/>
      <c r="AJ74" s="523"/>
      <c r="AS74" s="311"/>
      <c r="AT74" s="311"/>
      <c r="AU74" s="311"/>
      <c r="AV74" s="311"/>
      <c r="AW74" s="311"/>
      <c r="AX74" s="311"/>
    </row>
    <row r="75" spans="1:50" ht="13.5" thickBot="1">
      <c r="A75" s="258"/>
      <c r="B75" s="184"/>
      <c r="C75" s="185"/>
      <c r="D75" s="219"/>
      <c r="E75" s="525" t="s">
        <v>254</v>
      </c>
      <c r="F75" s="259"/>
      <c r="G75" s="259"/>
      <c r="H75" s="260" t="s">
        <v>255</v>
      </c>
      <c r="I75" s="261">
        <v>27</v>
      </c>
      <c r="J75" s="261">
        <v>28</v>
      </c>
      <c r="K75" s="262">
        <v>31</v>
      </c>
      <c r="L75" s="263">
        <v>22</v>
      </c>
      <c r="M75" s="264">
        <v>23</v>
      </c>
      <c r="N75" s="265">
        <f>SUM(I75:M75)</f>
        <v>131</v>
      </c>
      <c r="O75" s="204" t="s">
        <v>256</v>
      </c>
      <c r="P75" s="96"/>
      <c r="Q75" s="184"/>
      <c r="R75" s="266"/>
      <c r="S75" s="216"/>
      <c r="T75" s="217"/>
      <c r="U75" s="218"/>
      <c r="V75" s="216"/>
      <c r="W75" s="217"/>
      <c r="X75" s="218"/>
      <c r="Y75" s="216"/>
      <c r="Z75" s="217"/>
      <c r="AA75" s="218"/>
      <c r="AB75" s="519"/>
      <c r="AC75" s="520"/>
      <c r="AD75" s="271"/>
      <c r="AE75" s="216"/>
      <c r="AF75" s="521"/>
      <c r="AG75" s="218"/>
      <c r="AJ75" s="523"/>
      <c r="AS75" s="311"/>
      <c r="AT75" s="311"/>
      <c r="AU75" s="311"/>
      <c r="AV75" s="311"/>
      <c r="AW75" s="311"/>
      <c r="AX75" s="311"/>
    </row>
    <row r="76" spans="1:50" ht="13.5" thickBot="1">
      <c r="A76" s="258"/>
      <c r="B76" s="184"/>
      <c r="C76" s="207" t="s">
        <v>245</v>
      </c>
      <c r="D76" s="208"/>
      <c r="E76" s="209"/>
      <c r="F76" s="210"/>
      <c r="G76" s="211"/>
      <c r="H76" s="212" t="s">
        <v>257</v>
      </c>
      <c r="I76" s="213">
        <v>5</v>
      </c>
      <c r="J76" s="213">
        <v>5</v>
      </c>
      <c r="K76" s="213">
        <v>3</v>
      </c>
      <c r="L76" s="213">
        <v>3</v>
      </c>
      <c r="M76" s="214">
        <v>3</v>
      </c>
      <c r="N76" s="215">
        <f>SUM(I76:M76)</f>
        <v>19</v>
      </c>
      <c r="O76" s="96"/>
      <c r="P76" s="96"/>
      <c r="Q76" s="184"/>
      <c r="R76" s="266"/>
      <c r="S76" s="216"/>
      <c r="T76" s="217"/>
      <c r="U76" s="218"/>
      <c r="V76" s="216"/>
      <c r="W76" s="217"/>
      <c r="X76" s="218"/>
      <c r="Y76" s="216"/>
      <c r="Z76" s="217"/>
      <c r="AA76" s="218"/>
      <c r="AB76" s="519"/>
      <c r="AC76" s="520"/>
      <c r="AD76" s="271"/>
      <c r="AE76" s="216"/>
      <c r="AF76" s="521"/>
      <c r="AG76" s="218"/>
      <c r="AS76" s="311"/>
      <c r="AT76" s="311"/>
      <c r="AU76" s="311"/>
      <c r="AV76" s="311"/>
      <c r="AW76" s="311"/>
      <c r="AX76" s="311"/>
    </row>
    <row r="77" spans="4:50" ht="12.75">
      <c r="D77" s="219"/>
      <c r="E77" s="220"/>
      <c r="F77" s="221"/>
      <c r="G77" s="222"/>
      <c r="H77" s="223" t="s">
        <v>258</v>
      </c>
      <c r="I77" s="224"/>
      <c r="J77" s="224"/>
      <c r="K77" s="224"/>
      <c r="L77" s="224"/>
      <c r="M77" s="225"/>
      <c r="N77" s="226">
        <v>0</v>
      </c>
      <c r="O77" s="227"/>
      <c r="P77" s="96"/>
      <c r="Q77" s="185"/>
      <c r="S77" s="267"/>
      <c r="U77" s="268"/>
      <c r="V77" s="269"/>
      <c r="W77" s="270"/>
      <c r="X77" s="271"/>
      <c r="Y77" s="274"/>
      <c r="Z77" s="270"/>
      <c r="AA77" s="526"/>
      <c r="AB77" s="274"/>
      <c r="AC77" s="527"/>
      <c r="AD77" s="528"/>
      <c r="AE77" s="529"/>
      <c r="AF77" s="530"/>
      <c r="AG77" s="531"/>
      <c r="AS77" s="311"/>
      <c r="AT77" s="311"/>
      <c r="AU77" s="311"/>
      <c r="AV77" s="311"/>
      <c r="AW77" s="311"/>
      <c r="AX77" s="311"/>
    </row>
    <row r="78" spans="4:50" ht="12.75">
      <c r="D78" s="219"/>
      <c r="E78" s="228"/>
      <c r="F78" s="229"/>
      <c r="G78" s="230"/>
      <c r="H78" s="231" t="s">
        <v>248</v>
      </c>
      <c r="I78" s="232">
        <v>270</v>
      </c>
      <c r="J78" s="232">
        <v>280</v>
      </c>
      <c r="K78" s="232">
        <v>310</v>
      </c>
      <c r="L78" s="233">
        <v>266.095</v>
      </c>
      <c r="M78" s="234">
        <v>243.17</v>
      </c>
      <c r="N78" s="235">
        <f>SUM(I78:M78)</f>
        <v>1369.265</v>
      </c>
      <c r="O78" s="236"/>
      <c r="P78" s="96"/>
      <c r="Q78" s="272"/>
      <c r="S78" s="273"/>
      <c r="U78" s="271"/>
      <c r="V78" s="269"/>
      <c r="W78" s="270"/>
      <c r="X78" s="271"/>
      <c r="Y78" s="274"/>
      <c r="Z78" s="270"/>
      <c r="AA78" s="526"/>
      <c r="AB78" s="274"/>
      <c r="AC78" s="527"/>
      <c r="AD78" s="528"/>
      <c r="AE78" s="529"/>
      <c r="AF78" s="530"/>
      <c r="AG78" s="531"/>
      <c r="AS78" s="311"/>
      <c r="AT78" s="311"/>
      <c r="AU78" s="311"/>
      <c r="AV78" s="311"/>
      <c r="AW78" s="311"/>
      <c r="AX78" s="311"/>
    </row>
    <row r="79" spans="1:50" ht="12.75">
      <c r="A79" s="258"/>
      <c r="B79" s="184"/>
      <c r="C79" s="185"/>
      <c r="D79" s="219"/>
      <c r="E79" s="228"/>
      <c r="F79" s="229"/>
      <c r="G79" s="230"/>
      <c r="H79" s="231" t="s">
        <v>259</v>
      </c>
      <c r="I79" s="237">
        <v>0.2076388888888889</v>
      </c>
      <c r="J79" s="237">
        <v>0.20138888888888887</v>
      </c>
      <c r="K79" s="237">
        <v>0.19791666666666666</v>
      </c>
      <c r="L79" s="237">
        <v>0.2027777777777778</v>
      </c>
      <c r="M79" s="237">
        <v>0.2041666666666667</v>
      </c>
      <c r="N79" s="238">
        <v>0.2020833333333333</v>
      </c>
      <c r="P79" s="96"/>
      <c r="Q79" s="184"/>
      <c r="R79" s="185"/>
      <c r="S79" s="274"/>
      <c r="T79" s="270"/>
      <c r="U79" s="271"/>
      <c r="V79" s="274"/>
      <c r="W79" s="270"/>
      <c r="X79" s="271"/>
      <c r="Y79" s="274"/>
      <c r="Z79" s="270"/>
      <c r="AA79" s="526"/>
      <c r="AB79" s="274"/>
      <c r="AC79" s="527"/>
      <c r="AD79" s="528"/>
      <c r="AE79" s="529"/>
      <c r="AF79" s="530"/>
      <c r="AG79" s="531"/>
      <c r="AS79" s="311"/>
      <c r="AT79" s="311"/>
      <c r="AU79" s="311"/>
      <c r="AV79" s="311"/>
      <c r="AW79" s="311"/>
      <c r="AX79" s="311"/>
    </row>
    <row r="80" spans="1:50" ht="12.75">
      <c r="A80" s="258"/>
      <c r="B80" s="184"/>
      <c r="C80" s="185"/>
      <c r="D80" s="219"/>
      <c r="E80" s="228"/>
      <c r="F80" s="229"/>
      <c r="G80" s="230"/>
      <c r="H80" s="231" t="s">
        <v>251</v>
      </c>
      <c r="I80" s="240"/>
      <c r="J80" s="240">
        <v>6</v>
      </c>
      <c r="K80" s="240">
        <v>7</v>
      </c>
      <c r="L80" s="240">
        <v>1</v>
      </c>
      <c r="M80" s="241">
        <v>2</v>
      </c>
      <c r="N80" s="242">
        <f>SUM(I80:M80)</f>
        <v>16</v>
      </c>
      <c r="P80" s="96"/>
      <c r="Q80" s="184"/>
      <c r="R80" s="185"/>
      <c r="S80" s="274"/>
      <c r="T80" s="270"/>
      <c r="U80" s="271"/>
      <c r="V80" s="274"/>
      <c r="W80" s="270"/>
      <c r="X80" s="271"/>
      <c r="Y80" s="274"/>
      <c r="Z80" s="270"/>
      <c r="AA80" s="526"/>
      <c r="AB80" s="274"/>
      <c r="AC80" s="527"/>
      <c r="AD80" s="528"/>
      <c r="AE80" s="529"/>
      <c r="AF80" s="530"/>
      <c r="AG80" s="531"/>
      <c r="AS80" s="311"/>
      <c r="AT80" s="311"/>
      <c r="AU80" s="311"/>
      <c r="AV80" s="311"/>
      <c r="AW80" s="311"/>
      <c r="AX80" s="311"/>
    </row>
    <row r="81" spans="1:50" ht="12.75">
      <c r="A81" s="258"/>
      <c r="B81" s="184"/>
      <c r="C81" s="185"/>
      <c r="D81" s="219"/>
      <c r="E81" s="228"/>
      <c r="F81" s="229"/>
      <c r="G81" s="230"/>
      <c r="H81" s="231" t="s">
        <v>252</v>
      </c>
      <c r="I81" s="240"/>
      <c r="J81" s="240"/>
      <c r="K81" s="240"/>
      <c r="L81" s="240"/>
      <c r="M81" s="241"/>
      <c r="N81" s="243">
        <v>0</v>
      </c>
      <c r="P81" s="96"/>
      <c r="Q81" s="184"/>
      <c r="R81" s="185"/>
      <c r="S81" s="274"/>
      <c r="T81" s="270"/>
      <c r="U81" s="271"/>
      <c r="V81" s="274"/>
      <c r="W81" s="270"/>
      <c r="X81" s="271"/>
      <c r="Y81" s="274"/>
      <c r="Z81" s="270"/>
      <c r="AA81" s="526"/>
      <c r="AB81" s="274"/>
      <c r="AC81" s="527"/>
      <c r="AD81" s="528"/>
      <c r="AE81" s="529"/>
      <c r="AF81" s="530"/>
      <c r="AG81" s="531"/>
      <c r="AS81" s="311"/>
      <c r="AT81" s="311"/>
      <c r="AU81" s="311"/>
      <c r="AV81" s="311"/>
      <c r="AW81" s="311"/>
      <c r="AX81" s="311"/>
    </row>
    <row r="82" spans="1:50" ht="13.5" thickBot="1">
      <c r="A82" s="258"/>
      <c r="B82" s="184"/>
      <c r="C82" s="185"/>
      <c r="D82" s="219"/>
      <c r="E82" s="275"/>
      <c r="F82" s="276"/>
      <c r="G82" s="277"/>
      <c r="H82" s="278" t="s">
        <v>253</v>
      </c>
      <c r="I82" s="279"/>
      <c r="J82" s="279"/>
      <c r="K82" s="279"/>
      <c r="L82" s="280"/>
      <c r="M82" s="281"/>
      <c r="N82" s="282">
        <v>0</v>
      </c>
      <c r="O82" s="252"/>
      <c r="P82" s="96"/>
      <c r="Q82" s="184"/>
      <c r="R82" s="185"/>
      <c r="S82" s="274"/>
      <c r="T82" s="270"/>
      <c r="U82" s="271"/>
      <c r="V82" s="274"/>
      <c r="W82" s="270"/>
      <c r="X82" s="271"/>
      <c r="Y82" s="274"/>
      <c r="Z82" s="270"/>
      <c r="AA82" s="526"/>
      <c r="AB82" s="274"/>
      <c r="AC82" s="527"/>
      <c r="AD82" s="528"/>
      <c r="AE82" s="529"/>
      <c r="AF82" s="530"/>
      <c r="AG82" s="531"/>
      <c r="AS82" s="311"/>
      <c r="AT82" s="311"/>
      <c r="AU82" s="311"/>
      <c r="AV82" s="311"/>
      <c r="AW82" s="311"/>
      <c r="AX82" s="311"/>
    </row>
    <row r="83" spans="1:50" ht="13.5" thickBot="1">
      <c r="A83" s="258"/>
      <c r="B83" s="184"/>
      <c r="C83" s="185"/>
      <c r="D83" s="219"/>
      <c r="E83" s="283"/>
      <c r="F83" s="283"/>
      <c r="G83" s="284"/>
      <c r="H83" s="285"/>
      <c r="I83" s="286"/>
      <c r="J83" s="286"/>
      <c r="K83" s="286"/>
      <c r="L83" s="286"/>
      <c r="M83" s="286"/>
      <c r="N83" s="286"/>
      <c r="O83" s="286"/>
      <c r="P83" s="286"/>
      <c r="Q83" s="286"/>
      <c r="R83" s="185"/>
      <c r="S83" s="274"/>
      <c r="T83" s="270"/>
      <c r="U83" s="271"/>
      <c r="V83" s="274"/>
      <c r="W83" s="270"/>
      <c r="X83" s="271"/>
      <c r="Y83" s="274"/>
      <c r="Z83" s="270"/>
      <c r="AA83" s="526"/>
      <c r="AB83" s="274"/>
      <c r="AC83" s="527"/>
      <c r="AD83" s="528"/>
      <c r="AE83" s="529"/>
      <c r="AF83" s="530"/>
      <c r="AG83" s="531"/>
      <c r="AS83" s="311"/>
      <c r="AT83" s="311"/>
      <c r="AU83" s="311"/>
      <c r="AV83" s="311"/>
      <c r="AW83" s="311"/>
      <c r="AX83" s="311"/>
    </row>
    <row r="84" spans="1:50" ht="13.5" thickBot="1">
      <c r="A84" s="258"/>
      <c r="B84" s="184"/>
      <c r="C84" s="207" t="s">
        <v>245</v>
      </c>
      <c r="D84" s="208"/>
      <c r="E84" s="196" t="s">
        <v>184</v>
      </c>
      <c r="F84" s="197"/>
      <c r="G84" s="197"/>
      <c r="H84" s="198" t="s">
        <v>260</v>
      </c>
      <c r="I84" s="199">
        <v>30</v>
      </c>
      <c r="J84" s="199">
        <v>34</v>
      </c>
      <c r="K84" s="201">
        <v>29</v>
      </c>
      <c r="L84" s="199">
        <v>25</v>
      </c>
      <c r="M84" s="202">
        <v>26</v>
      </c>
      <c r="N84" s="203">
        <v>144</v>
      </c>
      <c r="O84" s="204" t="s">
        <v>261</v>
      </c>
      <c r="P84" s="96"/>
      <c r="Q84" s="184"/>
      <c r="R84" s="266"/>
      <c r="S84" s="216"/>
      <c r="T84" s="217"/>
      <c r="U84" s="218"/>
      <c r="V84" s="216"/>
      <c r="W84" s="217"/>
      <c r="X84" s="271"/>
      <c r="Y84" s="274"/>
      <c r="Z84" s="270"/>
      <c r="AA84" s="526"/>
      <c r="AB84" s="274"/>
      <c r="AC84" s="527"/>
      <c r="AD84" s="528"/>
      <c r="AE84" s="529"/>
      <c r="AF84" s="530"/>
      <c r="AG84" s="531"/>
      <c r="AS84" s="311"/>
      <c r="AT84" s="311"/>
      <c r="AU84" s="311"/>
      <c r="AV84" s="311"/>
      <c r="AW84" s="311"/>
      <c r="AX84" s="311"/>
    </row>
    <row r="85" spans="1:50" ht="12.75">
      <c r="A85" s="258"/>
      <c r="B85" s="184"/>
      <c r="C85" s="185"/>
      <c r="D85" s="219"/>
      <c r="E85" s="209"/>
      <c r="F85" s="210"/>
      <c r="G85" s="211"/>
      <c r="H85" s="212" t="s">
        <v>246</v>
      </c>
      <c r="I85" s="213">
        <v>5</v>
      </c>
      <c r="J85" s="213">
        <v>4</v>
      </c>
      <c r="K85" s="213">
        <v>3</v>
      </c>
      <c r="L85" s="213">
        <v>2</v>
      </c>
      <c r="M85" s="214">
        <v>2</v>
      </c>
      <c r="N85" s="287">
        <v>16</v>
      </c>
      <c r="O85" s="96"/>
      <c r="P85" s="96"/>
      <c r="Q85" s="184"/>
      <c r="R85" s="266"/>
      <c r="S85" s="216"/>
      <c r="T85" s="217"/>
      <c r="U85" s="218"/>
      <c r="V85" s="216"/>
      <c r="W85" s="217"/>
      <c r="X85" s="271"/>
      <c r="Y85" s="274"/>
      <c r="Z85" s="270"/>
      <c r="AA85" s="526"/>
      <c r="AB85" s="274"/>
      <c r="AC85" s="527"/>
      <c r="AD85" s="528"/>
      <c r="AE85" s="529"/>
      <c r="AF85" s="530"/>
      <c r="AG85" s="531"/>
      <c r="AS85" s="311"/>
      <c r="AT85" s="311"/>
      <c r="AU85" s="311"/>
      <c r="AV85" s="311"/>
      <c r="AW85" s="311"/>
      <c r="AX85" s="311"/>
    </row>
    <row r="86" spans="1:50" ht="12.75">
      <c r="A86" s="258"/>
      <c r="B86" s="184"/>
      <c r="C86" s="185"/>
      <c r="D86" s="219"/>
      <c r="E86" s="220"/>
      <c r="F86" s="221"/>
      <c r="G86" s="222"/>
      <c r="H86" s="223" t="s">
        <v>258</v>
      </c>
      <c r="I86" s="224"/>
      <c r="J86" s="224"/>
      <c r="K86" s="224"/>
      <c r="L86" s="224"/>
      <c r="M86" s="225"/>
      <c r="N86" s="226">
        <v>0</v>
      </c>
      <c r="O86" s="227"/>
      <c r="P86" s="96"/>
      <c r="Q86" s="185"/>
      <c r="S86" s="267"/>
      <c r="U86" s="268"/>
      <c r="V86" s="269"/>
      <c r="W86" s="270"/>
      <c r="X86" s="271"/>
      <c r="Y86" s="274"/>
      <c r="Z86" s="270"/>
      <c r="AA86" s="526"/>
      <c r="AB86" s="274"/>
      <c r="AC86" s="527"/>
      <c r="AD86" s="528"/>
      <c r="AE86" s="529"/>
      <c r="AF86" s="530"/>
      <c r="AG86" s="531"/>
      <c r="AS86" s="311"/>
      <c r="AT86" s="311"/>
      <c r="AU86" s="311"/>
      <c r="AV86" s="311"/>
      <c r="AW86" s="311"/>
      <c r="AX86" s="311"/>
    </row>
    <row r="87" spans="1:50" ht="12.75">
      <c r="A87" s="258"/>
      <c r="B87" s="184"/>
      <c r="C87" s="185"/>
      <c r="D87" s="219"/>
      <c r="E87" s="228"/>
      <c r="F87" s="229"/>
      <c r="G87" s="230"/>
      <c r="H87" s="231" t="s">
        <v>248</v>
      </c>
      <c r="I87" s="232">
        <v>300</v>
      </c>
      <c r="J87" s="232">
        <v>340</v>
      </c>
      <c r="K87" s="232">
        <v>290</v>
      </c>
      <c r="L87" s="233">
        <v>304.875</v>
      </c>
      <c r="M87" s="234">
        <v>264.39</v>
      </c>
      <c r="N87" s="235">
        <v>1499.265</v>
      </c>
      <c r="O87" s="236"/>
      <c r="P87" s="96"/>
      <c r="Q87" s="272"/>
      <c r="S87" s="273"/>
      <c r="U87" s="271"/>
      <c r="V87" s="269"/>
      <c r="W87" s="270"/>
      <c r="X87" s="271"/>
      <c r="Y87" s="274"/>
      <c r="Z87" s="270"/>
      <c r="AA87" s="526"/>
      <c r="AB87" s="274"/>
      <c r="AC87" s="527"/>
      <c r="AD87" s="528"/>
      <c r="AE87" s="529"/>
      <c r="AF87" s="530"/>
      <c r="AG87" s="531"/>
      <c r="AS87" s="311"/>
      <c r="AT87" s="311"/>
      <c r="AU87" s="311"/>
      <c r="AV87" s="311"/>
      <c r="AW87" s="311"/>
      <c r="AX87" s="311"/>
    </row>
    <row r="88" spans="1:50" ht="12.75">
      <c r="A88" s="258"/>
      <c r="B88" s="184"/>
      <c r="C88" s="185"/>
      <c r="D88" s="219"/>
      <c r="E88" s="228"/>
      <c r="F88" s="229"/>
      <c r="G88" s="230"/>
      <c r="H88" s="231" t="s">
        <v>259</v>
      </c>
      <c r="I88" s="237">
        <v>0.2020833333333333</v>
      </c>
      <c r="J88" s="237">
        <v>0.19444444444444445</v>
      </c>
      <c r="K88" s="237">
        <v>0.18958333333333333</v>
      </c>
      <c r="L88" s="237">
        <v>0.19791666666666666</v>
      </c>
      <c r="M88" s="237">
        <v>0.20625</v>
      </c>
      <c r="N88" s="238">
        <v>0.19791666666666666</v>
      </c>
      <c r="P88" s="96"/>
      <c r="Q88" s="184"/>
      <c r="R88" s="185"/>
      <c r="S88" s="274"/>
      <c r="T88" s="270"/>
      <c r="U88" s="271"/>
      <c r="V88" s="274"/>
      <c r="W88" s="270"/>
      <c r="X88" s="271"/>
      <c r="Y88" s="274"/>
      <c r="Z88" s="270"/>
      <c r="AA88" s="526"/>
      <c r="AB88" s="274"/>
      <c r="AC88" s="527"/>
      <c r="AD88" s="528"/>
      <c r="AE88" s="529"/>
      <c r="AF88" s="530"/>
      <c r="AG88" s="531"/>
      <c r="AS88" s="311"/>
      <c r="AT88" s="311"/>
      <c r="AU88" s="311"/>
      <c r="AV88" s="311"/>
      <c r="AW88" s="311"/>
      <c r="AX88" s="311"/>
    </row>
    <row r="89" spans="1:50" ht="12.75">
      <c r="A89" s="258"/>
      <c r="B89" s="184"/>
      <c r="C89" s="185"/>
      <c r="D89" s="219"/>
      <c r="E89" s="228"/>
      <c r="F89" s="229"/>
      <c r="G89" s="230"/>
      <c r="H89" s="231" t="s">
        <v>251</v>
      </c>
      <c r="I89" s="240"/>
      <c r="J89" s="240">
        <v>9</v>
      </c>
      <c r="K89" s="240">
        <v>2</v>
      </c>
      <c r="L89" s="240">
        <v>1</v>
      </c>
      <c r="M89" s="241">
        <v>1</v>
      </c>
      <c r="N89" s="243">
        <v>13</v>
      </c>
      <c r="P89" s="96"/>
      <c r="Q89" s="184"/>
      <c r="R89" s="185"/>
      <c r="S89" s="274"/>
      <c r="T89" s="270"/>
      <c r="U89" s="271"/>
      <c r="V89" s="274"/>
      <c r="W89" s="270"/>
      <c r="X89" s="271"/>
      <c r="Y89" s="274"/>
      <c r="Z89" s="270"/>
      <c r="AA89" s="526"/>
      <c r="AB89" s="274"/>
      <c r="AC89" s="527"/>
      <c r="AD89" s="528"/>
      <c r="AE89" s="529"/>
      <c r="AF89" s="530"/>
      <c r="AG89" s="531"/>
      <c r="AS89" s="311"/>
      <c r="AT89" s="311"/>
      <c r="AU89" s="311"/>
      <c r="AV89" s="311"/>
      <c r="AW89" s="311"/>
      <c r="AX89" s="311"/>
    </row>
    <row r="90" spans="1:50" ht="12.75">
      <c r="A90" s="258"/>
      <c r="B90" s="184"/>
      <c r="C90" s="185"/>
      <c r="D90" s="219"/>
      <c r="E90" s="228"/>
      <c r="F90" s="229"/>
      <c r="G90" s="230"/>
      <c r="H90" s="231" t="s">
        <v>252</v>
      </c>
      <c r="I90" s="240"/>
      <c r="J90" s="240"/>
      <c r="K90" s="240"/>
      <c r="L90" s="240"/>
      <c r="M90" s="241"/>
      <c r="N90" s="243">
        <v>0</v>
      </c>
      <c r="P90" s="96"/>
      <c r="Q90" s="184"/>
      <c r="R90" s="185"/>
      <c r="S90" s="274"/>
      <c r="T90" s="270"/>
      <c r="U90" s="271"/>
      <c r="V90" s="274"/>
      <c r="W90" s="270"/>
      <c r="X90" s="271"/>
      <c r="Y90" s="274"/>
      <c r="Z90" s="270"/>
      <c r="AA90" s="526"/>
      <c r="AB90" s="274"/>
      <c r="AC90" s="527"/>
      <c r="AD90" s="528"/>
      <c r="AE90" s="529"/>
      <c r="AF90" s="530"/>
      <c r="AG90" s="531"/>
      <c r="AS90" s="311"/>
      <c r="AT90" s="311"/>
      <c r="AU90" s="311"/>
      <c r="AV90" s="311"/>
      <c r="AW90" s="311"/>
      <c r="AX90" s="311"/>
    </row>
    <row r="91" spans="1:50" ht="13.5" thickBot="1">
      <c r="A91" s="258"/>
      <c r="B91" s="184"/>
      <c r="C91" s="185"/>
      <c r="D91" s="219"/>
      <c r="E91" s="275"/>
      <c r="F91" s="276"/>
      <c r="G91" s="277"/>
      <c r="H91" s="278" t="s">
        <v>253</v>
      </c>
      <c r="I91" s="279"/>
      <c r="J91" s="279"/>
      <c r="K91" s="279"/>
      <c r="L91" s="280"/>
      <c r="M91" s="281"/>
      <c r="N91" s="282">
        <v>0</v>
      </c>
      <c r="O91" s="252"/>
      <c r="P91" s="96"/>
      <c r="Q91" s="184"/>
      <c r="R91" s="185"/>
      <c r="S91" s="274"/>
      <c r="T91" s="270"/>
      <c r="U91" s="271"/>
      <c r="V91" s="274"/>
      <c r="W91" s="270"/>
      <c r="X91" s="271"/>
      <c r="Y91" s="274"/>
      <c r="Z91" s="270"/>
      <c r="AA91" s="526"/>
      <c r="AB91" s="274"/>
      <c r="AC91" s="527"/>
      <c r="AD91" s="528"/>
      <c r="AE91" s="529"/>
      <c r="AF91" s="530"/>
      <c r="AG91" s="531"/>
      <c r="AS91" s="311"/>
      <c r="AT91" s="311"/>
      <c r="AU91" s="311"/>
      <c r="AV91" s="311"/>
      <c r="AW91" s="311"/>
      <c r="AX91" s="311"/>
    </row>
    <row r="92" spans="1:50" ht="13.5" thickBot="1">
      <c r="A92" s="258"/>
      <c r="B92" s="184"/>
      <c r="C92" s="185"/>
      <c r="D92" s="219"/>
      <c r="E92" s="288"/>
      <c r="F92" s="288"/>
      <c r="G92" s="289"/>
      <c r="H92" s="290"/>
      <c r="I92" s="291"/>
      <c r="J92" s="291"/>
      <c r="K92" s="291"/>
      <c r="L92" s="286"/>
      <c r="M92" s="291"/>
      <c r="N92" s="292"/>
      <c r="P92" s="96"/>
      <c r="Q92" s="184"/>
      <c r="R92" s="185"/>
      <c r="S92" s="274"/>
      <c r="T92" s="270"/>
      <c r="U92" s="271"/>
      <c r="V92" s="274"/>
      <c r="W92" s="270"/>
      <c r="X92" s="271"/>
      <c r="Y92" s="274"/>
      <c r="Z92" s="270"/>
      <c r="AA92" s="526"/>
      <c r="AB92" s="274"/>
      <c r="AC92" s="527"/>
      <c r="AD92" s="528"/>
      <c r="AE92" s="529"/>
      <c r="AF92" s="530"/>
      <c r="AG92" s="531"/>
      <c r="AS92" s="311"/>
      <c r="AT92" s="311"/>
      <c r="AU92" s="311"/>
      <c r="AV92" s="311"/>
      <c r="AW92" s="311"/>
      <c r="AX92" s="311"/>
    </row>
    <row r="93" spans="1:50" ht="13.5" thickBot="1">
      <c r="A93" s="258"/>
      <c r="B93" s="184"/>
      <c r="C93" s="207" t="s">
        <v>262</v>
      </c>
      <c r="D93" s="293"/>
      <c r="E93" s="196" t="s">
        <v>183</v>
      </c>
      <c r="F93" s="197"/>
      <c r="G93" s="197"/>
      <c r="H93" s="198" t="s">
        <v>263</v>
      </c>
      <c r="I93" s="201">
        <v>36</v>
      </c>
      <c r="J93" s="199">
        <v>34</v>
      </c>
      <c r="K93" s="201">
        <v>36</v>
      </c>
      <c r="L93" s="201">
        <v>37</v>
      </c>
      <c r="M93" s="201">
        <v>39</v>
      </c>
      <c r="N93" s="294">
        <v>33</v>
      </c>
      <c r="O93" s="201">
        <v>34</v>
      </c>
      <c r="P93" s="295">
        <v>34</v>
      </c>
      <c r="Q93" s="203">
        <f>SUM(I93:P93)</f>
        <v>283</v>
      </c>
      <c r="R93" s="204" t="s">
        <v>264</v>
      </c>
      <c r="T93" s="184"/>
      <c r="U93" s="271"/>
      <c r="V93" s="274"/>
      <c r="W93" s="270"/>
      <c r="X93" s="271"/>
      <c r="Y93" s="274"/>
      <c r="Z93" s="270"/>
      <c r="AA93" s="526"/>
      <c r="AB93" s="274"/>
      <c r="AC93" s="527"/>
      <c r="AD93" s="528"/>
      <c r="AE93" s="529"/>
      <c r="AF93" s="530"/>
      <c r="AG93" s="531"/>
      <c r="AS93" s="311"/>
      <c r="AT93" s="311"/>
      <c r="AU93" s="311"/>
      <c r="AV93" s="311"/>
      <c r="AW93" s="311"/>
      <c r="AX93" s="311"/>
    </row>
    <row r="94" spans="1:50" ht="12.75">
      <c r="A94" s="258"/>
      <c r="B94" s="184"/>
      <c r="C94" s="185"/>
      <c r="D94" s="219"/>
      <c r="E94" s="209"/>
      <c r="F94" s="210"/>
      <c r="G94" s="211"/>
      <c r="H94" s="212" t="s">
        <v>265</v>
      </c>
      <c r="I94" s="213">
        <v>12</v>
      </c>
      <c r="J94" s="213">
        <v>12</v>
      </c>
      <c r="K94" s="213">
        <v>14</v>
      </c>
      <c r="L94" s="213">
        <v>15</v>
      </c>
      <c r="M94" s="213">
        <v>12</v>
      </c>
      <c r="N94" s="213">
        <v>9</v>
      </c>
      <c r="O94" s="213">
        <v>11</v>
      </c>
      <c r="P94" s="296">
        <v>11</v>
      </c>
      <c r="Q94" s="287">
        <f>SUM(I94:P94)</f>
        <v>96</v>
      </c>
      <c r="R94" s="96"/>
      <c r="T94" s="184"/>
      <c r="U94" s="271"/>
      <c r="V94" s="274"/>
      <c r="W94" s="270"/>
      <c r="X94" s="271"/>
      <c r="Y94" s="274"/>
      <c r="Z94" s="270"/>
      <c r="AA94" s="526"/>
      <c r="AB94" s="274"/>
      <c r="AC94" s="527"/>
      <c r="AD94" s="528"/>
      <c r="AE94" s="529"/>
      <c r="AF94" s="530"/>
      <c r="AG94" s="531"/>
      <c r="AS94" s="311"/>
      <c r="AT94" s="311"/>
      <c r="AU94" s="311"/>
      <c r="AV94" s="311"/>
      <c r="AW94" s="311"/>
      <c r="AX94" s="311"/>
    </row>
    <row r="95" spans="1:50" ht="12.75">
      <c r="A95" s="258"/>
      <c r="B95" s="184"/>
      <c r="C95" s="185"/>
      <c r="D95" s="219"/>
      <c r="E95" s="220"/>
      <c r="F95" s="221"/>
      <c r="G95" s="222"/>
      <c r="H95" s="223" t="s">
        <v>266</v>
      </c>
      <c r="I95" s="224">
        <v>13</v>
      </c>
      <c r="J95" s="224">
        <v>11</v>
      </c>
      <c r="K95" s="224">
        <v>16</v>
      </c>
      <c r="L95" s="224">
        <v>15</v>
      </c>
      <c r="M95" s="224">
        <v>16</v>
      </c>
      <c r="N95" s="224">
        <v>9</v>
      </c>
      <c r="O95" s="297">
        <v>11</v>
      </c>
      <c r="P95" s="298">
        <v>9</v>
      </c>
      <c r="Q95" s="226">
        <f>SUM(I95:P95)</f>
        <v>100</v>
      </c>
      <c r="R95" s="227"/>
      <c r="T95" s="185"/>
      <c r="U95" s="271"/>
      <c r="V95" s="274"/>
      <c r="W95" s="270"/>
      <c r="X95" s="271"/>
      <c r="Y95" s="274"/>
      <c r="Z95" s="270"/>
      <c r="AA95" s="526"/>
      <c r="AB95" s="274"/>
      <c r="AC95" s="527"/>
      <c r="AD95" s="528"/>
      <c r="AE95" s="529"/>
      <c r="AF95" s="530"/>
      <c r="AG95" s="531"/>
      <c r="AS95" s="311"/>
      <c r="AT95" s="311"/>
      <c r="AU95" s="311"/>
      <c r="AV95" s="311"/>
      <c r="AW95" s="311"/>
      <c r="AX95" s="311"/>
    </row>
    <row r="96" spans="1:50" ht="12.75">
      <c r="A96" s="258"/>
      <c r="B96" s="184"/>
      <c r="C96" s="185"/>
      <c r="D96" s="219"/>
      <c r="E96" s="228"/>
      <c r="F96" s="229"/>
      <c r="G96" s="230"/>
      <c r="H96" s="231" t="s">
        <v>248</v>
      </c>
      <c r="I96" s="232">
        <f>W92</f>
        <v>0</v>
      </c>
      <c r="J96" s="232">
        <f>Z92</f>
        <v>0</v>
      </c>
      <c r="K96" s="232">
        <f>AC92</f>
        <v>0</v>
      </c>
      <c r="L96" s="233">
        <f>AF92</f>
        <v>0</v>
      </c>
      <c r="M96" s="232">
        <f>AI92</f>
        <v>0</v>
      </c>
      <c r="N96" s="232">
        <f>AL92</f>
        <v>0</v>
      </c>
      <c r="O96" s="299">
        <f>AO92</f>
        <v>0</v>
      </c>
      <c r="P96" s="300">
        <f>AR92</f>
        <v>0</v>
      </c>
      <c r="Q96" s="243">
        <f>SUM(I96:P96)</f>
        <v>0</v>
      </c>
      <c r="R96" s="236"/>
      <c r="T96" s="272"/>
      <c r="U96" s="195"/>
      <c r="V96" s="273"/>
      <c r="X96" s="271"/>
      <c r="Y96" s="274"/>
      <c r="Z96" s="270"/>
      <c r="AA96" s="526"/>
      <c r="AB96" s="274"/>
      <c r="AC96" s="527"/>
      <c r="AD96" s="528"/>
      <c r="AE96" s="529"/>
      <c r="AF96" s="530"/>
      <c r="AG96" s="531"/>
      <c r="AS96" s="311"/>
      <c r="AT96" s="311"/>
      <c r="AU96" s="311"/>
      <c r="AV96" s="311"/>
      <c r="AW96" s="311"/>
      <c r="AX96" s="311"/>
    </row>
    <row r="97" spans="1:50" ht="12.75">
      <c r="A97" s="258"/>
      <c r="B97" s="184"/>
      <c r="C97" s="185"/>
      <c r="D97" s="219"/>
      <c r="E97" s="228"/>
      <c r="F97" s="229"/>
      <c r="G97" s="230"/>
      <c r="H97" s="231" t="s">
        <v>259</v>
      </c>
      <c r="I97" s="301">
        <v>0.2659722222222222</v>
      </c>
      <c r="J97" s="301">
        <v>0.25416666666666665</v>
      </c>
      <c r="K97" s="301">
        <v>0.2833333333333333</v>
      </c>
      <c r="L97" s="301">
        <v>0.2673611111111111</v>
      </c>
      <c r="M97" s="301">
        <v>0.2604166666666667</v>
      </c>
      <c r="N97" s="301">
        <v>0.2347222222222222</v>
      </c>
      <c r="O97" s="301">
        <v>0.25</v>
      </c>
      <c r="P97" s="301">
        <v>0.23958333333333334</v>
      </c>
      <c r="Q97" s="302">
        <v>0.2576388888888889</v>
      </c>
      <c r="T97" s="184"/>
      <c r="U97" s="185"/>
      <c r="V97" s="274"/>
      <c r="W97" s="270"/>
      <c r="X97" s="271"/>
      <c r="Y97" s="274"/>
      <c r="Z97" s="270"/>
      <c r="AA97" s="526"/>
      <c r="AB97" s="274"/>
      <c r="AC97" s="527"/>
      <c r="AD97" s="528"/>
      <c r="AE97" s="529"/>
      <c r="AF97" s="530"/>
      <c r="AG97" s="531"/>
      <c r="AS97" s="311"/>
      <c r="AT97" s="311"/>
      <c r="AU97" s="311"/>
      <c r="AV97" s="311"/>
      <c r="AW97" s="311"/>
      <c r="AX97" s="311"/>
    </row>
    <row r="98" spans="1:50" ht="12.75">
      <c r="A98" s="258"/>
      <c r="B98" s="184"/>
      <c r="C98" s="185"/>
      <c r="D98" s="219"/>
      <c r="E98" s="228"/>
      <c r="F98" s="229"/>
      <c r="G98" s="230"/>
      <c r="H98" s="231" t="s">
        <v>251</v>
      </c>
      <c r="I98" s="240"/>
      <c r="J98" s="240">
        <v>8</v>
      </c>
      <c r="K98" s="240">
        <v>5</v>
      </c>
      <c r="L98" s="240">
        <v>3</v>
      </c>
      <c r="M98" s="240">
        <v>2</v>
      </c>
      <c r="N98" s="240">
        <v>3</v>
      </c>
      <c r="O98" s="240">
        <v>1</v>
      </c>
      <c r="P98" s="303">
        <v>2</v>
      </c>
      <c r="Q98" s="243">
        <f>SUM(J98:P98)</f>
        <v>24</v>
      </c>
      <c r="T98" s="184"/>
      <c r="U98" s="185"/>
      <c r="V98" s="274"/>
      <c r="W98" s="270"/>
      <c r="X98" s="271"/>
      <c r="Y98" s="274"/>
      <c r="Z98" s="270"/>
      <c r="AA98" s="526"/>
      <c r="AB98" s="274"/>
      <c r="AC98" s="527"/>
      <c r="AD98" s="528"/>
      <c r="AE98" s="529"/>
      <c r="AF98" s="530"/>
      <c r="AG98" s="531"/>
      <c r="AS98" s="311"/>
      <c r="AT98" s="311"/>
      <c r="AU98" s="311"/>
      <c r="AV98" s="311"/>
      <c r="AW98" s="311"/>
      <c r="AX98" s="311"/>
    </row>
    <row r="99" spans="1:50" ht="12.75">
      <c r="A99" s="258"/>
      <c r="B99" s="184"/>
      <c r="C99" s="185"/>
      <c r="D99" s="219"/>
      <c r="E99" s="228"/>
      <c r="F99" s="229"/>
      <c r="G99" s="230"/>
      <c r="H99" s="231" t="s">
        <v>252</v>
      </c>
      <c r="I99" s="240"/>
      <c r="J99" s="240"/>
      <c r="K99" s="240"/>
      <c r="L99" s="240"/>
      <c r="M99" s="240"/>
      <c r="N99" s="240"/>
      <c r="O99" s="240"/>
      <c r="P99" s="303"/>
      <c r="Q99" s="243">
        <f>SUM(I99:P99)</f>
        <v>0</v>
      </c>
      <c r="T99" s="184"/>
      <c r="U99" s="185"/>
      <c r="V99" s="274"/>
      <c r="W99" s="270"/>
      <c r="X99" s="271"/>
      <c r="Y99" s="274"/>
      <c r="Z99" s="270"/>
      <c r="AA99" s="526"/>
      <c r="AB99" s="274"/>
      <c r="AC99" s="527"/>
      <c r="AD99" s="528"/>
      <c r="AE99" s="529"/>
      <c r="AF99" s="530"/>
      <c r="AG99" s="531"/>
      <c r="AS99" s="311"/>
      <c r="AT99" s="311"/>
      <c r="AU99" s="311"/>
      <c r="AV99" s="311"/>
      <c r="AW99" s="311"/>
      <c r="AX99" s="311"/>
    </row>
    <row r="100" spans="1:50" ht="13.5" thickBot="1">
      <c r="A100" s="258"/>
      <c r="B100" s="184"/>
      <c r="C100" s="185"/>
      <c r="D100" s="219"/>
      <c r="E100" s="275"/>
      <c r="F100" s="276"/>
      <c r="G100" s="277"/>
      <c r="H100" s="278" t="s">
        <v>253</v>
      </c>
      <c r="I100" s="279"/>
      <c r="J100" s="279"/>
      <c r="K100" s="279"/>
      <c r="L100" s="280"/>
      <c r="M100" s="279"/>
      <c r="N100" s="279"/>
      <c r="O100" s="279"/>
      <c r="P100" s="304"/>
      <c r="Q100" s="282">
        <f>SUM(I100:P100)</f>
        <v>0</v>
      </c>
      <c r="R100" s="252"/>
      <c r="T100" s="184"/>
      <c r="U100" s="185"/>
      <c r="V100" s="274"/>
      <c r="W100" s="270"/>
      <c r="X100" s="271"/>
      <c r="Y100" s="274"/>
      <c r="Z100" s="270"/>
      <c r="AA100" s="526"/>
      <c r="AB100" s="274"/>
      <c r="AC100" s="527"/>
      <c r="AD100" s="528"/>
      <c r="AE100" s="529"/>
      <c r="AF100" s="530"/>
      <c r="AG100" s="531"/>
      <c r="AS100" s="311"/>
      <c r="AT100" s="311"/>
      <c r="AU100" s="311"/>
      <c r="AV100" s="311"/>
      <c r="AW100" s="311"/>
      <c r="AX100" s="311"/>
    </row>
    <row r="101" spans="1:50" ht="13.5" thickBot="1">
      <c r="A101" s="258"/>
      <c r="B101" s="184"/>
      <c r="C101" s="185"/>
      <c r="D101" s="219"/>
      <c r="E101" s="288"/>
      <c r="F101" s="288"/>
      <c r="G101" s="289"/>
      <c r="H101" s="290"/>
      <c r="I101" s="291"/>
      <c r="J101" s="291"/>
      <c r="K101" s="291"/>
      <c r="L101" s="286"/>
      <c r="M101" s="291"/>
      <c r="N101" s="291"/>
      <c r="O101" s="291"/>
      <c r="P101" s="291"/>
      <c r="Q101" s="292"/>
      <c r="T101" s="184"/>
      <c r="U101" s="185"/>
      <c r="V101" s="274"/>
      <c r="W101" s="270"/>
      <c r="X101" s="271"/>
      <c r="Y101" s="274"/>
      <c r="Z101" s="270"/>
      <c r="AA101" s="526"/>
      <c r="AB101" s="274"/>
      <c r="AC101" s="527"/>
      <c r="AD101" s="528"/>
      <c r="AE101" s="529"/>
      <c r="AF101" s="530"/>
      <c r="AG101" s="531"/>
      <c r="AS101" s="311"/>
      <c r="AT101" s="311"/>
      <c r="AU101" s="311"/>
      <c r="AV101" s="311"/>
      <c r="AW101" s="311"/>
      <c r="AX101" s="311"/>
    </row>
    <row r="102" spans="1:50" ht="13.5" thickBot="1">
      <c r="A102" s="258"/>
      <c r="B102" s="184"/>
      <c r="C102" s="207" t="s">
        <v>262</v>
      </c>
      <c r="D102" s="293"/>
      <c r="E102" s="196" t="s">
        <v>182</v>
      </c>
      <c r="F102" s="197"/>
      <c r="G102" s="197"/>
      <c r="H102" s="198" t="s">
        <v>267</v>
      </c>
      <c r="I102" s="201">
        <v>35</v>
      </c>
      <c r="J102" s="201">
        <v>58</v>
      </c>
      <c r="K102" s="201">
        <v>44</v>
      </c>
      <c r="L102" s="201">
        <v>45</v>
      </c>
      <c r="M102" s="201">
        <v>37</v>
      </c>
      <c r="N102" s="201">
        <v>35</v>
      </c>
      <c r="O102" s="201">
        <v>43</v>
      </c>
      <c r="P102" s="295">
        <v>35</v>
      </c>
      <c r="Q102" s="203">
        <v>332</v>
      </c>
      <c r="R102" s="204" t="s">
        <v>268</v>
      </c>
      <c r="T102" s="184"/>
      <c r="U102" s="185"/>
      <c r="V102" s="274"/>
      <c r="W102" s="270"/>
      <c r="X102" s="271"/>
      <c r="Y102" s="274"/>
      <c r="Z102" s="270"/>
      <c r="AA102" s="526"/>
      <c r="AB102" s="274"/>
      <c r="AC102" s="527"/>
      <c r="AD102" s="528"/>
      <c r="AE102" s="529"/>
      <c r="AF102" s="530"/>
      <c r="AG102" s="531"/>
      <c r="AS102" s="311"/>
      <c r="AT102" s="311"/>
      <c r="AU102" s="311"/>
      <c r="AV102" s="311"/>
      <c r="AW102" s="311"/>
      <c r="AX102" s="311"/>
    </row>
    <row r="103" spans="1:50" ht="12.75">
      <c r="A103" s="258"/>
      <c r="B103" s="184"/>
      <c r="C103" s="185"/>
      <c r="D103" s="219"/>
      <c r="E103" s="209"/>
      <c r="F103" s="210"/>
      <c r="G103" s="211"/>
      <c r="H103" s="212" t="s">
        <v>269</v>
      </c>
      <c r="I103" s="213">
        <v>11</v>
      </c>
      <c r="J103" s="213">
        <v>25</v>
      </c>
      <c r="K103" s="213">
        <v>15</v>
      </c>
      <c r="L103" s="213">
        <v>18</v>
      </c>
      <c r="M103" s="213">
        <v>14</v>
      </c>
      <c r="N103" s="213">
        <v>13</v>
      </c>
      <c r="O103" s="213">
        <v>16</v>
      </c>
      <c r="P103" s="296">
        <v>13</v>
      </c>
      <c r="Q103" s="287">
        <v>125</v>
      </c>
      <c r="R103" s="96"/>
      <c r="T103" s="184"/>
      <c r="U103" s="185"/>
      <c r="V103" s="274"/>
      <c r="W103" s="270"/>
      <c r="X103" s="271"/>
      <c r="Y103" s="274"/>
      <c r="Z103" s="270"/>
      <c r="AA103" s="526"/>
      <c r="AB103" s="274"/>
      <c r="AC103" s="527"/>
      <c r="AD103" s="528"/>
      <c r="AE103" s="529"/>
      <c r="AF103" s="530"/>
      <c r="AG103" s="531"/>
      <c r="AS103" s="311"/>
      <c r="AT103" s="311"/>
      <c r="AU103" s="311"/>
      <c r="AV103" s="311"/>
      <c r="AW103" s="311"/>
      <c r="AX103" s="311"/>
    </row>
    <row r="104" spans="1:50" ht="12.75">
      <c r="A104" s="258"/>
      <c r="B104" s="184"/>
      <c r="C104" s="185"/>
      <c r="D104" s="219"/>
      <c r="E104" s="220"/>
      <c r="F104" s="221"/>
      <c r="G104" s="222"/>
      <c r="H104" s="223" t="s">
        <v>270</v>
      </c>
      <c r="I104" s="224">
        <v>8</v>
      </c>
      <c r="J104" s="224">
        <v>27</v>
      </c>
      <c r="K104" s="224">
        <v>14</v>
      </c>
      <c r="L104" s="224">
        <v>19</v>
      </c>
      <c r="M104" s="224">
        <v>13</v>
      </c>
      <c r="N104" s="224">
        <v>13</v>
      </c>
      <c r="O104" s="297">
        <v>17</v>
      </c>
      <c r="P104" s="298">
        <v>16</v>
      </c>
      <c r="Q104" s="226">
        <v>127</v>
      </c>
      <c r="R104" s="227"/>
      <c r="T104" s="184"/>
      <c r="U104" s="185"/>
      <c r="V104" s="274"/>
      <c r="W104" s="270"/>
      <c r="X104" s="271"/>
      <c r="Y104" s="274"/>
      <c r="Z104" s="270"/>
      <c r="AA104" s="526"/>
      <c r="AB104" s="274"/>
      <c r="AC104" s="527"/>
      <c r="AD104" s="528"/>
      <c r="AE104" s="529"/>
      <c r="AF104" s="530"/>
      <c r="AG104" s="531"/>
      <c r="AS104" s="311"/>
      <c r="AT104" s="311"/>
      <c r="AU104" s="311"/>
      <c r="AV104" s="311"/>
      <c r="AW104" s="311"/>
      <c r="AX104" s="311"/>
    </row>
    <row r="105" spans="1:50" ht="12.75">
      <c r="A105" s="258"/>
      <c r="B105" s="184"/>
      <c r="C105" s="185"/>
      <c r="D105" s="219"/>
      <c r="E105" s="228"/>
      <c r="F105" s="229"/>
      <c r="G105" s="230"/>
      <c r="H105" s="231" t="s">
        <v>248</v>
      </c>
      <c r="I105" s="232">
        <v>210</v>
      </c>
      <c r="J105" s="232">
        <v>348</v>
      </c>
      <c r="K105" s="232">
        <v>264</v>
      </c>
      <c r="L105" s="233">
        <v>270</v>
      </c>
      <c r="M105" s="232">
        <v>222</v>
      </c>
      <c r="N105" s="232">
        <v>210</v>
      </c>
      <c r="O105" s="299">
        <v>266.385</v>
      </c>
      <c r="P105" s="300">
        <v>210</v>
      </c>
      <c r="Q105" s="243">
        <v>2000.385</v>
      </c>
      <c r="R105" s="236"/>
      <c r="T105" s="184"/>
      <c r="U105" s="185"/>
      <c r="V105" s="274"/>
      <c r="W105" s="270"/>
      <c r="X105" s="271"/>
      <c r="Y105" s="274"/>
      <c r="Z105" s="270"/>
      <c r="AA105" s="526"/>
      <c r="AB105" s="274"/>
      <c r="AC105" s="527"/>
      <c r="AD105" s="528"/>
      <c r="AE105" s="529"/>
      <c r="AF105" s="530"/>
      <c r="AG105" s="531"/>
      <c r="AS105" s="311"/>
      <c r="AT105" s="311"/>
      <c r="AU105" s="311"/>
      <c r="AV105" s="311"/>
      <c r="AW105" s="311"/>
      <c r="AX105" s="311"/>
    </row>
    <row r="106" spans="1:50" ht="12.75">
      <c r="A106" s="258"/>
      <c r="B106" s="184"/>
      <c r="C106" s="185"/>
      <c r="D106" s="219"/>
      <c r="E106" s="228"/>
      <c r="F106" s="229"/>
      <c r="G106" s="230"/>
      <c r="H106" s="231" t="s">
        <v>259</v>
      </c>
      <c r="I106" s="301">
        <v>0.25625</v>
      </c>
      <c r="J106" s="301">
        <v>0.2916666666666667</v>
      </c>
      <c r="K106" s="301">
        <v>0.25069444444444444</v>
      </c>
      <c r="L106" s="301">
        <v>0.27291666666666664</v>
      </c>
      <c r="M106" s="301">
        <v>0.2638888888888889</v>
      </c>
      <c r="N106" s="301">
        <v>0.2722222222222222</v>
      </c>
      <c r="O106" s="301">
        <v>0.2625</v>
      </c>
      <c r="P106" s="301">
        <v>0.2791666666666667</v>
      </c>
      <c r="Q106" s="302">
        <v>0.26944444444444443</v>
      </c>
      <c r="T106" s="184"/>
      <c r="U106" s="185"/>
      <c r="V106" s="274"/>
      <c r="W106" s="270"/>
      <c r="X106" s="271"/>
      <c r="Y106" s="274"/>
      <c r="Z106" s="270"/>
      <c r="AA106" s="526"/>
      <c r="AB106" s="274"/>
      <c r="AC106" s="527"/>
      <c r="AD106" s="528"/>
      <c r="AE106" s="529"/>
      <c r="AF106" s="530"/>
      <c r="AG106" s="531"/>
      <c r="AS106" s="311"/>
      <c r="AT106" s="311"/>
      <c r="AU106" s="311"/>
      <c r="AV106" s="311"/>
      <c r="AW106" s="311"/>
      <c r="AX106" s="311"/>
    </row>
    <row r="107" spans="1:50" ht="12.75">
      <c r="A107" s="258"/>
      <c r="B107" s="184"/>
      <c r="C107" s="185"/>
      <c r="D107" s="219"/>
      <c r="E107" s="228"/>
      <c r="F107" s="229"/>
      <c r="G107" s="230"/>
      <c r="H107" s="231" t="s">
        <v>251</v>
      </c>
      <c r="I107" s="240"/>
      <c r="J107" s="240">
        <v>29</v>
      </c>
      <c r="K107" s="240">
        <v>2</v>
      </c>
      <c r="L107" s="240">
        <v>1</v>
      </c>
      <c r="M107" s="240"/>
      <c r="N107" s="240"/>
      <c r="O107" s="240">
        <v>4</v>
      </c>
      <c r="P107" s="303">
        <v>2</v>
      </c>
      <c r="Q107" s="243">
        <v>38</v>
      </c>
      <c r="T107" s="184"/>
      <c r="U107" s="185"/>
      <c r="V107" s="274"/>
      <c r="W107" s="270"/>
      <c r="X107" s="271"/>
      <c r="Y107" s="274"/>
      <c r="Z107" s="270"/>
      <c r="AA107" s="526"/>
      <c r="AB107" s="274"/>
      <c r="AC107" s="527"/>
      <c r="AD107" s="528"/>
      <c r="AE107" s="529"/>
      <c r="AF107" s="530"/>
      <c r="AG107" s="531"/>
      <c r="AS107" s="311"/>
      <c r="AT107" s="311"/>
      <c r="AU107" s="311"/>
      <c r="AV107" s="311"/>
      <c r="AW107" s="311"/>
      <c r="AX107" s="311"/>
    </row>
    <row r="108" spans="1:50" ht="12.75">
      <c r="A108" s="258"/>
      <c r="B108" s="184"/>
      <c r="C108" s="185"/>
      <c r="D108" s="219"/>
      <c r="E108" s="228"/>
      <c r="F108" s="229"/>
      <c r="G108" s="230"/>
      <c r="H108" s="231" t="s">
        <v>252</v>
      </c>
      <c r="I108" s="240"/>
      <c r="J108" s="240"/>
      <c r="K108" s="240"/>
      <c r="L108" s="240"/>
      <c r="M108" s="240"/>
      <c r="N108" s="240"/>
      <c r="O108" s="240"/>
      <c r="P108" s="303"/>
      <c r="Q108" s="243">
        <v>0</v>
      </c>
      <c r="T108" s="184"/>
      <c r="U108" s="185"/>
      <c r="V108" s="274"/>
      <c r="W108" s="270"/>
      <c r="X108" s="271"/>
      <c r="Y108" s="274"/>
      <c r="Z108" s="270"/>
      <c r="AA108" s="526"/>
      <c r="AB108" s="274"/>
      <c r="AC108" s="527"/>
      <c r="AD108" s="528"/>
      <c r="AE108" s="529"/>
      <c r="AF108" s="530"/>
      <c r="AG108" s="531"/>
      <c r="AS108" s="311"/>
      <c r="AT108" s="311"/>
      <c r="AU108" s="311"/>
      <c r="AV108" s="311"/>
      <c r="AW108" s="311"/>
      <c r="AX108" s="311"/>
    </row>
    <row r="109" spans="1:50" ht="13.5" thickBot="1">
      <c r="A109" s="258"/>
      <c r="B109" s="184"/>
      <c r="C109" s="185"/>
      <c r="D109" s="219"/>
      <c r="E109" s="275"/>
      <c r="F109" s="276"/>
      <c r="G109" s="277"/>
      <c r="H109" s="278" t="s">
        <v>253</v>
      </c>
      <c r="I109" s="279">
        <v>1</v>
      </c>
      <c r="J109" s="279"/>
      <c r="K109" s="279"/>
      <c r="L109" s="280"/>
      <c r="M109" s="279"/>
      <c r="N109" s="279"/>
      <c r="O109" s="279"/>
      <c r="P109" s="304"/>
      <c r="Q109" s="282">
        <v>1</v>
      </c>
      <c r="R109" s="252" t="s">
        <v>271</v>
      </c>
      <c r="T109" s="184"/>
      <c r="U109" s="185"/>
      <c r="V109" s="274"/>
      <c r="W109" s="270"/>
      <c r="X109" s="271"/>
      <c r="Y109" s="274"/>
      <c r="Z109" s="270"/>
      <c r="AA109" s="526"/>
      <c r="AB109" s="274"/>
      <c r="AC109" s="527"/>
      <c r="AD109" s="528"/>
      <c r="AE109" s="529"/>
      <c r="AF109" s="530"/>
      <c r="AG109" s="531"/>
      <c r="AS109" s="311"/>
      <c r="AT109" s="311"/>
      <c r="AU109" s="311"/>
      <c r="AV109" s="311"/>
      <c r="AW109" s="311"/>
      <c r="AX109" s="311"/>
    </row>
    <row r="110" spans="5:24" ht="13.5" thickBot="1">
      <c r="E110" s="288"/>
      <c r="F110" s="288"/>
      <c r="G110" s="289"/>
      <c r="H110" s="290"/>
      <c r="I110" s="291"/>
      <c r="J110" s="291"/>
      <c r="K110" s="291"/>
      <c r="L110" s="286"/>
      <c r="M110" s="291"/>
      <c r="N110" s="291"/>
      <c r="O110" s="291"/>
      <c r="P110" s="291"/>
      <c r="Q110" s="292"/>
      <c r="T110" s="184"/>
      <c r="U110" s="185"/>
      <c r="V110" s="274"/>
      <c r="W110" s="270"/>
      <c r="X110" s="271"/>
    </row>
    <row r="111" spans="3:24" ht="13.5" thickBot="1">
      <c r="C111" s="207" t="s">
        <v>262</v>
      </c>
      <c r="D111" s="293"/>
      <c r="E111" s="196" t="s">
        <v>181</v>
      </c>
      <c r="F111" s="197"/>
      <c r="G111" s="197"/>
      <c r="H111" s="198" t="s">
        <v>272</v>
      </c>
      <c r="I111" s="201">
        <v>42</v>
      </c>
      <c r="J111" s="201">
        <v>46</v>
      </c>
      <c r="K111" s="201">
        <v>52</v>
      </c>
      <c r="L111" s="201">
        <v>52</v>
      </c>
      <c r="M111" s="200">
        <v>68</v>
      </c>
      <c r="N111" s="201">
        <v>53</v>
      </c>
      <c r="O111" s="201">
        <v>47</v>
      </c>
      <c r="P111" s="295">
        <v>49</v>
      </c>
      <c r="Q111" s="203">
        <v>409</v>
      </c>
      <c r="R111" s="204" t="s">
        <v>273</v>
      </c>
      <c r="T111" s="184"/>
      <c r="U111" s="185"/>
      <c r="V111" s="274"/>
      <c r="W111" s="270"/>
      <c r="X111" s="271"/>
    </row>
    <row r="112" spans="5:24" ht="12.75">
      <c r="E112" s="209"/>
      <c r="F112" s="210"/>
      <c r="G112" s="211"/>
      <c r="H112" s="212" t="s">
        <v>274</v>
      </c>
      <c r="I112" s="213">
        <v>17</v>
      </c>
      <c r="J112" s="213">
        <v>23</v>
      </c>
      <c r="K112" s="213">
        <v>23</v>
      </c>
      <c r="L112" s="213">
        <v>15</v>
      </c>
      <c r="M112" s="213">
        <v>34</v>
      </c>
      <c r="N112" s="213">
        <v>24</v>
      </c>
      <c r="O112" s="213">
        <v>21</v>
      </c>
      <c r="P112" s="296">
        <v>20</v>
      </c>
      <c r="Q112" s="287">
        <v>177</v>
      </c>
      <c r="R112" s="96"/>
      <c r="T112" s="184"/>
      <c r="U112" s="185"/>
      <c r="V112" s="274"/>
      <c r="W112" s="270"/>
      <c r="X112" s="271"/>
    </row>
    <row r="113" spans="5:24" ht="12.75">
      <c r="E113" s="220"/>
      <c r="F113" s="221"/>
      <c r="G113" s="222"/>
      <c r="H113" s="223" t="s">
        <v>275</v>
      </c>
      <c r="I113" s="224">
        <v>20</v>
      </c>
      <c r="J113" s="224">
        <v>23</v>
      </c>
      <c r="K113" s="224">
        <v>25</v>
      </c>
      <c r="L113" s="224">
        <v>18</v>
      </c>
      <c r="M113" s="224">
        <v>37</v>
      </c>
      <c r="N113" s="224">
        <v>24</v>
      </c>
      <c r="O113" s="297">
        <v>24</v>
      </c>
      <c r="P113" s="298">
        <v>23</v>
      </c>
      <c r="Q113" s="226">
        <v>194</v>
      </c>
      <c r="R113" s="227" t="s">
        <v>276</v>
      </c>
      <c r="S113" s="185" t="s">
        <v>277</v>
      </c>
      <c r="U113" s="195"/>
      <c r="V113" s="267" t="s">
        <v>278</v>
      </c>
      <c r="X113" s="268" t="s">
        <v>279</v>
      </c>
    </row>
    <row r="114" spans="5:24" ht="12.75">
      <c r="E114" s="228"/>
      <c r="F114" s="229"/>
      <c r="G114" s="230"/>
      <c r="H114" s="231" t="s">
        <v>248</v>
      </c>
      <c r="I114" s="232">
        <v>252</v>
      </c>
      <c r="J114" s="232">
        <v>276</v>
      </c>
      <c r="K114" s="232">
        <v>312</v>
      </c>
      <c r="L114" s="233">
        <v>312</v>
      </c>
      <c r="M114" s="232">
        <v>408</v>
      </c>
      <c r="N114" s="232">
        <v>318</v>
      </c>
      <c r="O114" s="299">
        <v>287.165</v>
      </c>
      <c r="P114" s="305">
        <v>324.195</v>
      </c>
      <c r="Q114" s="243">
        <v>2489.36</v>
      </c>
      <c r="R114" s="236" t="s">
        <v>280</v>
      </c>
      <c r="S114" s="272" t="s">
        <v>281</v>
      </c>
      <c r="U114" s="195"/>
      <c r="V114" s="273" t="s">
        <v>282</v>
      </c>
      <c r="X114" s="271"/>
    </row>
    <row r="115" spans="5:24" ht="12.75">
      <c r="E115" s="228"/>
      <c r="F115" s="229"/>
      <c r="G115" s="230"/>
      <c r="H115" s="231" t="s">
        <v>259</v>
      </c>
      <c r="I115" s="301">
        <v>0.3659722222222222</v>
      </c>
      <c r="J115" s="301">
        <v>0.31736111111111115</v>
      </c>
      <c r="K115" s="301">
        <v>0.3159722222222222</v>
      </c>
      <c r="L115" s="301">
        <v>0.27152777777777776</v>
      </c>
      <c r="M115" s="301">
        <v>0.3194444444444445</v>
      </c>
      <c r="N115" s="301">
        <v>0.29097222222222224</v>
      </c>
      <c r="O115" s="301">
        <v>0.2972222222222222</v>
      </c>
      <c r="P115" s="306">
        <v>0.2902777777777778</v>
      </c>
      <c r="Q115" s="302">
        <v>0.3076388888888889</v>
      </c>
      <c r="T115" s="184"/>
      <c r="U115" s="185"/>
      <c r="V115" s="274"/>
      <c r="W115" s="270"/>
      <c r="X115" s="271"/>
    </row>
    <row r="116" spans="5:24" ht="12.75">
      <c r="E116" s="228"/>
      <c r="F116" s="229"/>
      <c r="G116" s="230"/>
      <c r="H116" s="231" t="s">
        <v>251</v>
      </c>
      <c r="I116" s="240"/>
      <c r="J116" s="240">
        <v>15</v>
      </c>
      <c r="K116" s="240">
        <v>12</v>
      </c>
      <c r="L116" s="240">
        <v>12</v>
      </c>
      <c r="M116" s="240">
        <v>16</v>
      </c>
      <c r="N116" s="240">
        <v>8</v>
      </c>
      <c r="O116" s="240">
        <v>2</v>
      </c>
      <c r="P116" s="303">
        <v>3</v>
      </c>
      <c r="Q116" s="243">
        <v>68</v>
      </c>
      <c r="T116" s="184"/>
      <c r="U116" s="185"/>
      <c r="V116" s="274"/>
      <c r="W116" s="270"/>
      <c r="X116" s="271"/>
    </row>
    <row r="117" spans="5:24" ht="12.75">
      <c r="E117" s="228"/>
      <c r="F117" s="229"/>
      <c r="G117" s="230"/>
      <c r="H117" s="231" t="s">
        <v>252</v>
      </c>
      <c r="I117" s="240"/>
      <c r="J117" s="240"/>
      <c r="K117" s="240"/>
      <c r="L117" s="240"/>
      <c r="M117" s="240"/>
      <c r="N117" s="240"/>
      <c r="O117" s="240">
        <v>2</v>
      </c>
      <c r="P117" s="303"/>
      <c r="Q117" s="243">
        <v>2</v>
      </c>
      <c r="T117" s="184"/>
      <c r="U117" s="185"/>
      <c r="V117" s="274"/>
      <c r="W117" s="270"/>
      <c r="X117" s="271"/>
    </row>
    <row r="118" spans="5:24" ht="13.5" thickBot="1">
      <c r="E118" s="275"/>
      <c r="F118" s="276"/>
      <c r="G118" s="277"/>
      <c r="H118" s="278" t="s">
        <v>253</v>
      </c>
      <c r="I118" s="279"/>
      <c r="J118" s="279"/>
      <c r="K118" s="279"/>
      <c r="L118" s="280"/>
      <c r="M118" s="279"/>
      <c r="N118" s="279"/>
      <c r="O118" s="279"/>
      <c r="P118" s="304"/>
      <c r="Q118" s="282">
        <v>0</v>
      </c>
      <c r="T118" s="184"/>
      <c r="U118" s="185"/>
      <c r="V118" s="274"/>
      <c r="W118" s="270"/>
      <c r="X118" s="271"/>
    </row>
  </sheetData>
  <sheetProtection/>
  <mergeCells count="1">
    <mergeCell ref="AH2:AJ2"/>
  </mergeCells>
  <printOptions/>
  <pageMargins left="0.11811023622047245" right="0.11811023622047245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2014-01-20T06:37:00Z</cp:lastPrinted>
  <dcterms:created xsi:type="dcterms:W3CDTF">2012-01-15T15:43:20Z</dcterms:created>
  <dcterms:modified xsi:type="dcterms:W3CDTF">2014-01-26T13:45:44Z</dcterms:modified>
  <cp:category/>
  <cp:version/>
  <cp:contentType/>
  <cp:contentStatus/>
</cp:coreProperties>
</file>