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firstSheet="1" activeTab="5"/>
  </bookViews>
  <sheets>
    <sheet name="ETAP 1" sheetId="1" r:id="rId1"/>
    <sheet name="ETAP 2" sheetId="2" r:id="rId2"/>
    <sheet name="ETAP 3" sheetId="3" r:id="rId3"/>
    <sheet name="ETAP 4" sheetId="4" r:id="rId4"/>
    <sheet name="ETAP_EPILOG" sheetId="5" r:id="rId5"/>
    <sheet name="RAZEM" sheetId="6" r:id="rId6"/>
  </sheets>
  <definedNames>
    <definedName name="_xlnm._FilterDatabase" localSheetId="0" hidden="1">'ETAP 1'!$A$6:$R$93</definedName>
    <definedName name="_xlnm.Print_Area" localSheetId="0">'ETAP 1'!$A$1:$N$93</definedName>
  </definedNames>
  <calcPr fullCalcOnLoad="1"/>
</workbook>
</file>

<file path=xl/sharedStrings.xml><?xml version="1.0" encoding="utf-8"?>
<sst xmlns="http://schemas.openxmlformats.org/spreadsheetml/2006/main" count="3615" uniqueCount="527">
  <si>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</si>
  <si>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</si>
  <si>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</si>
  <si>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</si>
  <si>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</si>
  <si>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</si>
  <si>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</si>
  <si>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</si>
  <si>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</si>
  <si>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</si>
  <si>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</si>
  <si>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</si>
  <si>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</si>
  <si>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</si>
  <si>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</si>
  <si>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</si>
  <si>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</si>
  <si>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</si>
  <si>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</si>
  <si>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</si>
  <si>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</si>
  <si>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</si>
  <si>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</si>
  <si>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</si>
  <si>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</si>
  <si>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</si>
  <si>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</si>
  <si>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</si>
  <si>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</si>
  <si>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</si>
  <si>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</si>
  <si>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</si>
  <si>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</si>
  <si>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</si>
  <si>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Pacan</t>
  </si>
  <si>
    <t>K</t>
  </si>
  <si>
    <t>Piotr</t>
  </si>
  <si>
    <t>Koj</t>
  </si>
  <si>
    <t>K40</t>
  </si>
  <si>
    <t>K50</t>
  </si>
  <si>
    <t>M60</t>
  </si>
  <si>
    <t>STATYSTYKA :</t>
  </si>
  <si>
    <t>w tym :</t>
  </si>
  <si>
    <t>M-ce</t>
  </si>
  <si>
    <t>Dmowski</t>
  </si>
  <si>
    <t>Aneta</t>
  </si>
  <si>
    <t>Robert</t>
  </si>
  <si>
    <t>Artur</t>
  </si>
  <si>
    <t>Krzysztof</t>
  </si>
  <si>
    <t>M70</t>
  </si>
  <si>
    <t>Gwoździany</t>
  </si>
  <si>
    <t>Walkowiak</t>
  </si>
  <si>
    <t>Zawadzkie</t>
  </si>
  <si>
    <t>Wodarczyk</t>
  </si>
  <si>
    <t>Poczołków</t>
  </si>
  <si>
    <t>Damian</t>
  </si>
  <si>
    <t>Martin</t>
  </si>
  <si>
    <t>Czyrnia</t>
  </si>
  <si>
    <t>NW</t>
  </si>
  <si>
    <t>Dmowska</t>
  </si>
  <si>
    <t>Alfred</t>
  </si>
  <si>
    <t>Kaczmarek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</si>
  <si>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</si>
  <si>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</si>
  <si>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</si>
  <si>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</si>
  <si>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</si>
  <si>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</si>
  <si>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</si>
  <si>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</si>
  <si>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Team Rum</t>
  </si>
  <si>
    <t>Roman</t>
  </si>
  <si>
    <t>Słodkowski</t>
  </si>
  <si>
    <t>Garcorz</t>
  </si>
  <si>
    <t>Dzielna</t>
  </si>
  <si>
    <t>Mateusz</t>
  </si>
  <si>
    <t>Henryk</t>
  </si>
  <si>
    <t>Kocyba</t>
  </si>
  <si>
    <t>OSP Gwoździany</t>
  </si>
  <si>
    <t>Leszek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</si>
  <si>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</si>
  <si>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</si>
  <si>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</si>
  <si>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</si>
  <si>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</si>
  <si>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</si>
  <si>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</si>
  <si>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Mala Pana Zawadzkie</t>
  </si>
  <si>
    <t>Jakub</t>
  </si>
  <si>
    <t>Strumiński</t>
  </si>
  <si>
    <t>Mafia Team Lubliniec</t>
  </si>
  <si>
    <t>Czok</t>
  </si>
  <si>
    <t>Skoruppa</t>
  </si>
  <si>
    <t>Start Dobrodzień</t>
  </si>
  <si>
    <t>Brol</t>
  </si>
  <si>
    <t>Lisowice</t>
  </si>
  <si>
    <t>Kwietny Bieg</t>
  </si>
  <si>
    <t>Paweł</t>
  </si>
  <si>
    <t>Kansy</t>
  </si>
  <si>
    <t>Joanna</t>
  </si>
  <si>
    <t>Grejner</t>
  </si>
  <si>
    <t>Pludry</t>
  </si>
  <si>
    <t>Zbigniew</t>
  </si>
  <si>
    <t>Kiwka</t>
  </si>
  <si>
    <t>Elżbieta</t>
  </si>
  <si>
    <t>Marian</t>
  </si>
  <si>
    <t>M15</t>
  </si>
  <si>
    <t>Marcel</t>
  </si>
  <si>
    <t>Paskal</t>
  </si>
  <si>
    <t>Ciasna</t>
  </si>
  <si>
    <t>DZIECI - dystans 2 km</t>
  </si>
  <si>
    <t>Tymoteusz</t>
  </si>
  <si>
    <t>Paliga</t>
  </si>
  <si>
    <t>Bzinica Nowa</t>
  </si>
  <si>
    <t>ISKRA BzinicaNowa</t>
  </si>
  <si>
    <t>Lena</t>
  </si>
  <si>
    <t>Gumienny</t>
  </si>
  <si>
    <t>Iwona</t>
  </si>
  <si>
    <t>Ciechomska</t>
  </si>
  <si>
    <t>Lidia</t>
  </si>
  <si>
    <t>Swoboda</t>
  </si>
  <si>
    <t>Solarnia</t>
  </si>
  <si>
    <t>Kubisz</t>
  </si>
  <si>
    <t>Konik</t>
  </si>
  <si>
    <t>Iskra Bzinica Nowa</t>
  </si>
  <si>
    <t>Dorota</t>
  </si>
  <si>
    <t>Nowak</t>
  </si>
  <si>
    <t>Grabiński</t>
  </si>
  <si>
    <t>Magdalena</t>
  </si>
  <si>
    <t>Kostoń</t>
  </si>
  <si>
    <t>Danuta</t>
  </si>
  <si>
    <t>Eichorn</t>
  </si>
  <si>
    <t>Staniszcze Wielkie</t>
  </si>
  <si>
    <t>K15</t>
  </si>
  <si>
    <t>Strzelnica Dobrodzień</t>
  </si>
  <si>
    <t>X ZIMNAR , ETAP I</t>
  </si>
  <si>
    <t>Dobrodzień ; 07.01.2018 ; godz.11.00/11.15</t>
  </si>
  <si>
    <t>Aron</t>
  </si>
  <si>
    <t>Bartosz</t>
  </si>
  <si>
    <t>Runau</t>
  </si>
  <si>
    <t>Kamil</t>
  </si>
  <si>
    <t>Łuczak</t>
  </si>
  <si>
    <t>Oliwia</t>
  </si>
  <si>
    <t>Pasternak</t>
  </si>
  <si>
    <t>Zuzanna</t>
  </si>
  <si>
    <t>Krawiec</t>
  </si>
  <si>
    <t>ASY Dobrodzień</t>
  </si>
  <si>
    <t>Grobelny</t>
  </si>
  <si>
    <t xml:space="preserve">Izabela </t>
  </si>
  <si>
    <t>Zenon</t>
  </si>
  <si>
    <t>Woźniki</t>
  </si>
  <si>
    <t>TOR Dobrzeń Wielki</t>
  </si>
  <si>
    <t>Małczak</t>
  </si>
  <si>
    <t>Kaczmarczyk</t>
  </si>
  <si>
    <t>Pawonków</t>
  </si>
  <si>
    <t>Sebastian</t>
  </si>
  <si>
    <t>Bartłomiej</t>
  </si>
  <si>
    <t>Gucman</t>
  </si>
  <si>
    <t>Wymyślacz</t>
  </si>
  <si>
    <t>Nilo</t>
  </si>
  <si>
    <t>Trzęsiok</t>
  </si>
  <si>
    <t>Sabina</t>
  </si>
  <si>
    <t>Weinczyk</t>
  </si>
  <si>
    <t>Gosławice</t>
  </si>
  <si>
    <t>Be In Good Shape</t>
  </si>
  <si>
    <t>Macoch</t>
  </si>
  <si>
    <t>Krzepice</t>
  </si>
  <si>
    <t xml:space="preserve">Dominik </t>
  </si>
  <si>
    <t>Konieczko</t>
  </si>
  <si>
    <t>Kłodzko</t>
  </si>
  <si>
    <t>Orange Dobrodzień</t>
  </si>
  <si>
    <t>Michałowski</t>
  </si>
  <si>
    <t>SW</t>
  </si>
  <si>
    <t>Latka</t>
  </si>
  <si>
    <t>Mirosław</t>
  </si>
  <si>
    <t>Dec</t>
  </si>
  <si>
    <t>RajSport Active</t>
  </si>
  <si>
    <t>Przemysław</t>
  </si>
  <si>
    <t>Drozd</t>
  </si>
  <si>
    <t>Glinica</t>
  </si>
  <si>
    <t>Oliwa</t>
  </si>
  <si>
    <t>Rzędowice</t>
  </si>
  <si>
    <t>Tomaszewska</t>
  </si>
  <si>
    <t>Tarnowskie Góry</t>
  </si>
  <si>
    <t>Mariola</t>
  </si>
  <si>
    <t>Młynarska</t>
  </si>
  <si>
    <t>Waldemar</t>
  </si>
  <si>
    <t>Nahajowski</t>
  </si>
  <si>
    <t>Zygmunt</t>
  </si>
  <si>
    <t>Rafał</t>
  </si>
  <si>
    <t>Kachel</t>
  </si>
  <si>
    <t>Wojtan</t>
  </si>
  <si>
    <t>Sowa</t>
  </si>
  <si>
    <t>Harpagan Zębowice</t>
  </si>
  <si>
    <t>Meble Dobrodzień</t>
  </si>
  <si>
    <r>
      <t>a) startujących 71  (52 BIEG  +  9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</si>
  <si>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t>b) temperatura : + 6  stopni, dość silny wiatr, północny i północno-wschodni,zachmurzenie całkowite, słaby deszcz. Trasa czarna , mokra. Bardzo dobre warunki do biegania.</t>
  </si>
  <si>
    <r>
      <t xml:space="preserve">c) Kobiet : 17 (9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</si>
  <si>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37,89 lat ( 42,63 Bieg ; 38,89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12,30 Dzieci)</t>
    </r>
  </si>
  <si>
    <t>M10</t>
  </si>
  <si>
    <r>
      <t xml:space="preserve">e) średnia na 1 km BIEG :  Ogółem 4 minuty 54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47 sekund</t>
    </r>
  </si>
  <si>
    <r>
      <t xml:space="preserve">f) średnia na 1 km NW :  Ogółem 7 minut 57 sekund , </t>
    </r>
    <r>
      <rPr>
        <i/>
        <sz val="9"/>
        <color indexed="10"/>
        <rFont val="Verdana"/>
        <family val="2"/>
      </rPr>
      <t xml:space="preserve">w tym Kobiety 8 minut 17 sekund </t>
    </r>
    <r>
      <rPr>
        <i/>
        <sz val="9"/>
        <rFont val="Verdana"/>
        <family val="2"/>
      </rPr>
      <t>; Mężczyżni 7 minut 33 sekundy</t>
    </r>
  </si>
  <si>
    <r>
      <rPr>
        <i/>
        <sz val="9"/>
        <color indexed="17"/>
        <rFont val="Verdana"/>
        <family val="2"/>
      </rPr>
      <t>g) średnia na 1 km Dzieci :  Ogółem 4 minuty 38 sekund ,</t>
    </r>
    <r>
      <rPr>
        <i/>
        <sz val="9"/>
        <color indexed="10"/>
        <rFont val="Verdana"/>
        <family val="2"/>
      </rPr>
      <t xml:space="preserve"> w tym Dziewczyny 5 minut 43 sekundy ; </t>
    </r>
    <r>
      <rPr>
        <i/>
        <sz val="9"/>
        <rFont val="Verdana"/>
        <family val="2"/>
      </rPr>
      <t>Chłopcy 4 minuty 7 sekund</t>
    </r>
  </si>
  <si>
    <t>X ZIMNAR , ETAP II</t>
  </si>
  <si>
    <t>Dobrodzień ; 14.01.2018 ; godz.11.00/11.15</t>
  </si>
  <si>
    <t>Kapela</t>
  </si>
  <si>
    <t>Łukasz</t>
  </si>
  <si>
    <t>Mika</t>
  </si>
  <si>
    <t>KU AZS Politechnika Opolska</t>
  </si>
  <si>
    <t>Dawid</t>
  </si>
  <si>
    <t>Gaida</t>
  </si>
  <si>
    <t>Novelle</t>
  </si>
  <si>
    <t>Grzegorz</t>
  </si>
  <si>
    <t>Sikora</t>
  </si>
  <si>
    <t>Dariusz</t>
  </si>
  <si>
    <t>Zajdel</t>
  </si>
  <si>
    <t>Zawadzkie Biegnie</t>
  </si>
  <si>
    <t>Monika</t>
  </si>
  <si>
    <t>Tol</t>
  </si>
  <si>
    <t>Mirosława</t>
  </si>
  <si>
    <t>Fabian</t>
  </si>
  <si>
    <t>b) temperatura : -2 stopnie (odczuwalna -7), zimny i mocny wiatr z południowego wschodu,słonecznie. Trasa czarna , sucha. Bardzo dobre warunki do biegania, bo wyniki znacząco lepsze niż przed tygodniem.</t>
  </si>
  <si>
    <r>
      <t xml:space="preserve">c) Kobiet : 14 (8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2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</si>
  <si>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37,26lat ( 41,22 Bieg ; 40,00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11,67 Dzieci)</t>
    </r>
  </si>
  <si>
    <r>
      <t xml:space="preserve">e) średnia na 1 km BIEG :  Ogółem 4 minuty 46 sekund , </t>
    </r>
    <r>
      <rPr>
        <i/>
        <sz val="9"/>
        <color indexed="10"/>
        <rFont val="Verdana"/>
        <family val="2"/>
      </rPr>
      <t>w tym Kobiety 5 minut 31 sekund</t>
    </r>
    <r>
      <rPr>
        <i/>
        <sz val="9"/>
        <rFont val="Verdana"/>
        <family val="2"/>
      </rPr>
      <t xml:space="preserve"> ; Mężczyźni 4 minuty 38 sekund</t>
    </r>
  </si>
  <si>
    <r>
      <t xml:space="preserve">f) średnia na 1 km NW :  Ogółem 7 minut 32 sekundy , </t>
    </r>
    <r>
      <rPr>
        <i/>
        <sz val="9"/>
        <color indexed="10"/>
        <rFont val="Verdana"/>
        <family val="2"/>
      </rPr>
      <t xml:space="preserve">w tym Kobiety 7 minut 56 sekund </t>
    </r>
    <r>
      <rPr>
        <i/>
        <sz val="9"/>
        <rFont val="Verdana"/>
        <family val="2"/>
      </rPr>
      <t>; Mężczyżni 6 minut 45 sekund</t>
    </r>
  </si>
  <si>
    <r>
      <rPr>
        <i/>
        <sz val="9"/>
        <color indexed="17"/>
        <rFont val="Verdana"/>
        <family val="2"/>
      </rPr>
      <t>g) średnia na 1 km Dzieci :  Ogółem 4 minuty 21 sekund ,</t>
    </r>
    <r>
      <rPr>
        <i/>
        <sz val="9"/>
        <color indexed="10"/>
        <rFont val="Verdana"/>
        <family val="2"/>
      </rPr>
      <t xml:space="preserve"> w tym Dziewczyny 4 minuty 44 sekundy ; </t>
    </r>
    <r>
      <rPr>
        <i/>
        <sz val="9"/>
        <rFont val="Verdana"/>
        <family val="2"/>
      </rPr>
      <t>Chłopcy 4 minuty 13 sekund</t>
    </r>
  </si>
  <si>
    <r>
      <t>a) startujących 69  (54 BIEG  +  6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 ; w tym 10 Debiutantów ( 9 w kategorii BIEG , 1 DZIECI)</t>
    </r>
  </si>
  <si>
    <t>X ZIMNAR , ETAP III</t>
  </si>
  <si>
    <t>Dobrodzień ; 21.01.2018 ; godz.11.00/11.15</t>
  </si>
  <si>
    <t>Pawełczak</t>
  </si>
  <si>
    <t>Złochowice</t>
  </si>
  <si>
    <t>KB Florian Zajączki Drugie</t>
  </si>
  <si>
    <t>Barbara</t>
  </si>
  <si>
    <t>Noga</t>
  </si>
  <si>
    <t>Wilkowiecko</t>
  </si>
  <si>
    <t>Biegam z Achimem</t>
  </si>
  <si>
    <t>Małgorzata</t>
  </si>
  <si>
    <t>Rajsport ACTIVE</t>
  </si>
  <si>
    <t>Jan</t>
  </si>
  <si>
    <t>Graca</t>
  </si>
  <si>
    <t>Poznowice</t>
  </si>
  <si>
    <t>Kanoza</t>
  </si>
  <si>
    <t>Katarzyna</t>
  </si>
  <si>
    <t>a) startujących 67  (51 BIEG  +  10 NW  +  6 DZIECI) ; w tym 7 Debiutantów ( 5 w kategorii BIEG , 2 NW)</t>
  </si>
  <si>
    <t>b) temperatura : -1 stopień (odczuwalna -5), praktycznie bezwietrznie,słonecznie. Trasa miejscami czarna, na odcinkach leśnych i zacienionych biała,śliska i bardzo śliska.</t>
  </si>
  <si>
    <t>c) Kobiet : 18 (11 Bieg +  5 NW + 2 Dzieci)</t>
  </si>
  <si>
    <t>d) średnia wieku w latach : Ogółem 39,94 lat ( 42,24 Bieg ; 44,70 NW i 12,50 Dzieci)</t>
  </si>
  <si>
    <t>e) średnia na 1 km BIEG :  Ogółem 4 minuty 57 sekund , w tym Kobiety 5 minut 26 sekund ; Mężczyźni 4 minuty 49 sekund</t>
  </si>
  <si>
    <t>f) średnia na 1 km NW :  Ogółem 8 minut 24 sekundy , w tym Kobiety 9 minut 00 sekund ; Mężczyżni 7 minut 48 sekund</t>
  </si>
  <si>
    <t>g) średnia na 1 km Dzieci :  Ogółem 4 minuty 23 sekundy , w tym Dziewczyny 4 minuty 45 sekund ; Chłopcy 4 minuty 12 sekund</t>
  </si>
  <si>
    <t>X ZIMNAR , ETAP IV</t>
  </si>
  <si>
    <t>Dobrodzień ; 28.01.2018 ; godz.11.00/11.15</t>
  </si>
  <si>
    <t>Tanina</t>
  </si>
  <si>
    <t>Rosiński</t>
  </si>
  <si>
    <t>Haberla</t>
  </si>
  <si>
    <t>Kafarski</t>
  </si>
  <si>
    <t>Wojciechowski</t>
  </si>
  <si>
    <t>Częstochowa</t>
  </si>
  <si>
    <t>Zabiegani Częstochowa</t>
  </si>
  <si>
    <t>Jolanta</t>
  </si>
  <si>
    <t>Wojciechowska</t>
  </si>
  <si>
    <t>Ewelina</t>
  </si>
  <si>
    <t>Sobczyk</t>
  </si>
  <si>
    <r>
      <t>a) startujących 76  (54 BIEG  +  14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8 DZIECI</t>
    </r>
    <r>
      <rPr>
        <i/>
        <sz val="9"/>
        <rFont val="Verdana"/>
        <family val="2"/>
      </rPr>
      <t>) ; w tym 7 Debiutantów ( 4 w kategorii BIEG ; 2 NW ; 1 DZIECI)</t>
    </r>
  </si>
  <si>
    <t>b) temperatura : 4 stopnie (odczuwalna 3 stopnie), zachmurzenie całkowite, od czasu do czasu troche pokropiło, wiatr umarkowany z południa i południowego zachodu. Trasa czarna,mokra.</t>
  </si>
  <si>
    <r>
      <t xml:space="preserve">c) Kobiet : 20 (9 Bieg +  8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</si>
  <si>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39,76 lat ( 42,35 Bieg ; 45,79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11,75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</si>
  <si>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21 sekund</t>
    </r>
    <r>
      <rPr>
        <i/>
        <sz val="9"/>
        <rFont val="Verdana"/>
        <family val="2"/>
      </rPr>
      <t xml:space="preserve"> ; Mężczyźni 4 minuty 40 sekund</t>
    </r>
  </si>
  <si>
    <r>
      <t xml:space="preserve">f) średnia na 1 km NW :  Ogółem 7 minut 51 sekund , </t>
    </r>
    <r>
      <rPr>
        <i/>
        <sz val="9"/>
        <color indexed="10"/>
        <rFont val="Verdana"/>
        <family val="2"/>
      </rPr>
      <t xml:space="preserve">w tym Kobiety 8 minut 12 sekund </t>
    </r>
    <r>
      <rPr>
        <i/>
        <sz val="9"/>
        <rFont val="Verdana"/>
        <family val="2"/>
      </rPr>
      <t>; Mężczyżni 7 minut 24 sekundy</t>
    </r>
  </si>
  <si>
    <r>
      <rPr>
        <i/>
        <sz val="9"/>
        <color indexed="17"/>
        <rFont val="Verdana"/>
        <family val="2"/>
      </rPr>
      <t>g) średnia na 1 km Dzieci :  Ogółem 4 minuty 50 sekund ,</t>
    </r>
    <r>
      <rPr>
        <i/>
        <sz val="9"/>
        <color indexed="10"/>
        <rFont val="Verdana"/>
        <family val="2"/>
      </rPr>
      <t xml:space="preserve"> w tym Dziewczyny 4 minuty 45 sekund ; </t>
    </r>
    <r>
      <rPr>
        <i/>
        <sz val="9"/>
        <rFont val="Verdana"/>
        <family val="2"/>
      </rPr>
      <t>Chłopcy 4 minuty 20 sekund</t>
    </r>
  </si>
  <si>
    <t>X ZIMNAR 2018; DOBRODZIEŃ ; 07.01 - 04.02.2018</t>
  </si>
  <si>
    <t>dystans</t>
  </si>
  <si>
    <t>42,195 km</t>
  </si>
  <si>
    <t xml:space="preserve">                               ETAP I</t>
  </si>
  <si>
    <t>07.01.2018</t>
  </si>
  <si>
    <t xml:space="preserve">                               ETAP II</t>
  </si>
  <si>
    <t>14.01.2018</t>
  </si>
  <si>
    <t xml:space="preserve">                               ETAP III</t>
  </si>
  <si>
    <t>21.01.2018</t>
  </si>
  <si>
    <t xml:space="preserve">                               ETAP IV</t>
  </si>
  <si>
    <t>28.01.2018</t>
  </si>
  <si>
    <t xml:space="preserve">                               ETAP EPILOG</t>
  </si>
  <si>
    <t>04.02.2018</t>
  </si>
  <si>
    <t>Lp</t>
  </si>
  <si>
    <t>NR</t>
  </si>
  <si>
    <t xml:space="preserve">przewaga nad sąsiadem </t>
  </si>
  <si>
    <t>Strata do leadera</t>
  </si>
  <si>
    <t>Suma km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</si>
  <si>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</si>
  <si>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</si>
  <si>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</si>
  <si>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</si>
  <si>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</si>
  <si>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</si>
  <si>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</si>
  <si>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</si>
  <si>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</si>
  <si>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</si>
  <si>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10 km</t>
  </si>
  <si>
    <t>Wodarczyk Marcin</t>
  </si>
  <si>
    <t>Nowak Zenon</t>
  </si>
  <si>
    <t>Zieliński Marcin</t>
  </si>
  <si>
    <t>Walkowiak Artur</t>
  </si>
  <si>
    <t>Czyrnia Martin</t>
  </si>
  <si>
    <t>Swoboda Leszek</t>
  </si>
  <si>
    <t>Kubisz Tomasz</t>
  </si>
  <si>
    <t>Kocyba Henryk</t>
  </si>
  <si>
    <t>Słodkowski Marek</t>
  </si>
  <si>
    <t>Gucman Bartłomiej</t>
  </si>
  <si>
    <t>Petryk Adam</t>
  </si>
  <si>
    <t>Weinczyk Sabina</t>
  </si>
  <si>
    <t>Kubisz Dorota</t>
  </si>
  <si>
    <t xml:space="preserve">Konieczko Dominik </t>
  </si>
  <si>
    <t>Macoch Zbigniew</t>
  </si>
  <si>
    <t>Dec Mirosław</t>
  </si>
  <si>
    <t>Latka Marek</t>
  </si>
  <si>
    <t>Czok Krzysztof</t>
  </si>
  <si>
    <t>Drozd Przemysław</t>
  </si>
  <si>
    <t>Dmowska Aneta</t>
  </si>
  <si>
    <t>Dmowski Marek</t>
  </si>
  <si>
    <t>Kordziński Kazimierz</t>
  </si>
  <si>
    <t>Garcorz Jakub</t>
  </si>
  <si>
    <t>Brol Henryk</t>
  </si>
  <si>
    <t>Michałowski Piotr</t>
  </si>
  <si>
    <t>Oliwa Tomasz</t>
  </si>
  <si>
    <t>Grejner Waldemar</t>
  </si>
  <si>
    <t>Brol Krzysztof</t>
  </si>
  <si>
    <t>Pacan Krzysztof</t>
  </si>
  <si>
    <t>Kansy Zygmunt</t>
  </si>
  <si>
    <t>Nahajowski Mirosław</t>
  </si>
  <si>
    <t>Gumienny Magdalena</t>
  </si>
  <si>
    <t>Kachel Rafał</t>
  </si>
  <si>
    <t>Eichorn Danuta</t>
  </si>
  <si>
    <t>Kapela Marek</t>
  </si>
  <si>
    <t>Garcorz Dawid</t>
  </si>
  <si>
    <t>Skoruppa Damian</t>
  </si>
  <si>
    <t>Kaczmarczyk Sebastian</t>
  </si>
  <si>
    <t>Konik Andrzej</t>
  </si>
  <si>
    <t>Grabiński Tomasz</t>
  </si>
  <si>
    <t>Młynarska Mariola</t>
  </si>
  <si>
    <t>Paterak Robert</t>
  </si>
  <si>
    <t>Monika Tol</t>
  </si>
  <si>
    <t>Strumiński Jakub</t>
  </si>
  <si>
    <t>Kostoń Iwona</t>
  </si>
  <si>
    <t>Małczak Marcin</t>
  </si>
  <si>
    <t>Ciechomski Bogdan</t>
  </si>
  <si>
    <t>Wojtan Robert</t>
  </si>
  <si>
    <t>Ciechomska Iwona</t>
  </si>
  <si>
    <t>Trzęsiok Nilo</t>
  </si>
  <si>
    <t>Zajdel Dariusz</t>
  </si>
  <si>
    <t>Koprek Edmund</t>
  </si>
  <si>
    <t xml:space="preserve">Tomaszewska Izabela </t>
  </si>
  <si>
    <t>Kaczmarczyk Artur</t>
  </si>
  <si>
    <t>Paliga Roman</t>
  </si>
  <si>
    <t>Grzegorz Sikora</t>
  </si>
  <si>
    <t>Koj Piotr</t>
  </si>
  <si>
    <t>Sowa Krzysztof</t>
  </si>
  <si>
    <t>Tol Kamil</t>
  </si>
  <si>
    <t>Rosiński Zbigniew</t>
  </si>
  <si>
    <t>Haberla Piotr</t>
  </si>
  <si>
    <t>Pawełczak Mateusz</t>
  </si>
  <si>
    <t>Mika Łukasz</t>
  </si>
  <si>
    <t>Barbara Noga</t>
  </si>
  <si>
    <t>Gaida Marcin</t>
  </si>
  <si>
    <t>Nowak Marek</t>
  </si>
  <si>
    <t>Kafarski Robert</t>
  </si>
  <si>
    <t>Dec Małgorzata</t>
  </si>
  <si>
    <t>Graca Jan</t>
  </si>
  <si>
    <t>Zajdel Mirosława</t>
  </si>
  <si>
    <t>Suma (km)</t>
  </si>
  <si>
    <t>5 km</t>
  </si>
  <si>
    <t>6,0975 km</t>
  </si>
  <si>
    <t>5 lub 6,0975 km</t>
  </si>
  <si>
    <t>Kiwka Zbigniew</t>
  </si>
  <si>
    <t>Ciechomski Paweł</t>
  </si>
  <si>
    <t>Koj Lidia</t>
  </si>
  <si>
    <t>Grejner Joanna</t>
  </si>
  <si>
    <t xml:space="preserve">Kansy Izabela </t>
  </si>
  <si>
    <t>Kiwka Marian</t>
  </si>
  <si>
    <t>Kiwka Elżbieta</t>
  </si>
  <si>
    <t>Kaczmarek Alfred</t>
  </si>
  <si>
    <t>Kanoza Robert</t>
  </si>
  <si>
    <t>Kanoza Katarzyna</t>
  </si>
  <si>
    <t>Wojciechowski Waldemar</t>
  </si>
  <si>
    <t>Wojciechowska Jolanta</t>
  </si>
  <si>
    <t>Ciechomska Natalia</t>
  </si>
  <si>
    <t>LP</t>
  </si>
  <si>
    <t xml:space="preserve">Suma </t>
  </si>
  <si>
    <t>2 km</t>
  </si>
  <si>
    <t>Kansy Marcel</t>
  </si>
  <si>
    <t>Kansy Paskal</t>
  </si>
  <si>
    <t>Łuczak Kamil</t>
  </si>
  <si>
    <t>Runau Bartosz</t>
  </si>
  <si>
    <t>Gumienny Lena</t>
  </si>
  <si>
    <t>Pasternak Oliwia</t>
  </si>
  <si>
    <t>Paliga Tymoteusz</t>
  </si>
  <si>
    <t>Grobelny Mateusz</t>
  </si>
  <si>
    <t>Sobczyk Ewelina</t>
  </si>
  <si>
    <t>Krawiec Zuzanna</t>
  </si>
  <si>
    <t>Skoruppa Aron</t>
  </si>
  <si>
    <t>Nowak Fabian</t>
  </si>
  <si>
    <t>FORMUŁA 3 X 10km + 12,195km</t>
  </si>
  <si>
    <t>IX</t>
  </si>
  <si>
    <t>2017-Osobostarty ogółem</t>
  </si>
  <si>
    <t>Najlepsze 4 WYNIKI- zmiana w regulaminie</t>
  </si>
  <si>
    <t>w tym :        Kobiety (22)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</si>
  <si>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</si>
  <si>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</si>
  <si>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</si>
  <si>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</si>
  <si>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</si>
  <si>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</si>
  <si>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Narty/Rolki/inni</t>
  </si>
  <si>
    <t>Razem 96 osoby startowały przynajmniej 1 raz</t>
  </si>
  <si>
    <t>w tym :        Kobiety (19)</t>
  </si>
  <si>
    <t xml:space="preserve"> (zawodnik nr 23 I Etap = NW, od Etap 2 = Bieg)</t>
  </si>
  <si>
    <t>BIEG (76)</t>
  </si>
  <si>
    <t xml:space="preserve"> (zawodnik nr 20 -  3 Etapy biegał jako "Dzieci", Etap "Epilog" = Bieg)</t>
  </si>
  <si>
    <t>Nordic Walking (14)</t>
  </si>
  <si>
    <t>DZIECI (8)</t>
  </si>
  <si>
    <t>VIII</t>
  </si>
  <si>
    <t>2016-Osobostarty ogółem</t>
  </si>
  <si>
    <t>Razem 146 osób startowało przynajmniej 1 raz</t>
  </si>
  <si>
    <t>w tym :        Kobiety (27)</t>
  </si>
  <si>
    <t>(Zawodnik nr 103 (Kotyla Kacper) startował 1 x Dzieci i 1 x NW)</t>
  </si>
  <si>
    <t>(Zawodnik nr 209 Piróg Sebastian) startował 1 x Dzieci i 1 x NW)</t>
  </si>
  <si>
    <t>Nordic Walking (49)</t>
  </si>
  <si>
    <t>(Zawodnik nr 87 Antoniak Sebastian) startował 1 x Dzieci i 1 x NW)</t>
  </si>
  <si>
    <t>DZIECI (25)</t>
  </si>
  <si>
    <t>w tym             Narciarze</t>
  </si>
  <si>
    <t>VII</t>
  </si>
  <si>
    <t>2015-Osobostarty ogółem</t>
  </si>
  <si>
    <t>Razem 82 osoby startowały przynajmniej 1 raz</t>
  </si>
  <si>
    <t>(Zawodnik nr 13 startował 1 x Bieg i 1 x NW)</t>
  </si>
  <si>
    <t>Nordic Walking (13)</t>
  </si>
  <si>
    <t>DZIECI (4)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</si>
  <si>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</si>
  <si>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</si>
  <si>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</si>
  <si>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</si>
  <si>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</si>
  <si>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</si>
  <si>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</si>
  <si>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</si>
  <si>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</si>
  <si>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</si>
  <si>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</si>
  <si>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</si>
  <si>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</si>
  <si>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</si>
  <si>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</si>
  <si>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</si>
  <si>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</si>
  <si>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</si>
  <si>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</si>
  <si>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</si>
  <si>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</si>
  <si>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</si>
  <si>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</si>
  <si>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</si>
  <si>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</si>
  <si>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</si>
  <si>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</si>
  <si>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</si>
  <si>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</si>
  <si>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</si>
  <si>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</si>
  <si>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</si>
  <si>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</si>
  <si>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</si>
  <si>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</si>
  <si>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SUMA Etap I-IV</t>
  </si>
  <si>
    <t>X ZIMNAR , ETAP EPILOG</t>
  </si>
  <si>
    <t>Dobrodzień ; 04.02.2018 ; godz.11.00/11.15</t>
  </si>
  <si>
    <t>Daniel</t>
  </si>
  <si>
    <t>Napieraj</t>
  </si>
  <si>
    <t>Żytniów</t>
  </si>
  <si>
    <t>Falstart Rudniki</t>
  </si>
  <si>
    <t>Marzec</t>
  </si>
  <si>
    <t>Szczepanek</t>
  </si>
  <si>
    <t>Gmina StrzelceOpolskie</t>
  </si>
  <si>
    <t>Baros</t>
  </si>
  <si>
    <t>Półrolniczak</t>
  </si>
  <si>
    <t>Łubniany</t>
  </si>
  <si>
    <t>Kopciński</t>
  </si>
  <si>
    <t>Rędziny</t>
  </si>
  <si>
    <t>Michał</t>
  </si>
  <si>
    <t>Bartosik</t>
  </si>
  <si>
    <t>Paruch</t>
  </si>
  <si>
    <t>Gana</t>
  </si>
  <si>
    <t>Biłeńkij</t>
  </si>
  <si>
    <t>K30</t>
  </si>
  <si>
    <t>Wojciech</t>
  </si>
  <si>
    <t>Bachryj</t>
  </si>
  <si>
    <t>Leon</t>
  </si>
  <si>
    <t>Michalina</t>
  </si>
  <si>
    <t>Kapica</t>
  </si>
  <si>
    <t>Franek ( z mamą)</t>
  </si>
  <si>
    <r>
      <t>a) startujących 79  (55 BIEG  +  11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13 DZIECI</t>
    </r>
    <r>
      <rPr>
        <i/>
        <sz val="9"/>
        <rFont val="Verdana"/>
        <family val="2"/>
      </rPr>
      <t>) ; w tym 12 Debiutantów (9 w kategorii BIEG ; 0 NW ; 3 DZIECI)</t>
    </r>
  </si>
  <si>
    <t>b) temperatura : 0 stopni (odczuwalna - 4 stopnie), zachmurzenie całkowite, trasa mokra, na odcinkach leśnych biało-czarna (po nocnych opadach śniegu), wiatr umarkowany z północy.</t>
  </si>
  <si>
    <r>
      <t xml:space="preserve">c) Kobiet : 20 (11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5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</si>
  <si>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36,89 lat ( 39,73 Bieg ; 44,36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10,08 Dzieci)</t>
    </r>
  </si>
  <si>
    <r>
      <t xml:space="preserve">e) średnia na 1 km BIEG :  Ogółem 4 minuty 35 sekund , </t>
    </r>
    <r>
      <rPr>
        <i/>
        <sz val="9"/>
        <color indexed="10"/>
        <rFont val="Verdana"/>
        <family val="2"/>
      </rPr>
      <t>w tym Kobiety 5 minut 32 sekundy</t>
    </r>
    <r>
      <rPr>
        <i/>
        <sz val="9"/>
        <rFont val="Verdana"/>
        <family val="2"/>
      </rPr>
      <t xml:space="preserve"> ; Mężczyźni 4 minuty 40 sekund</t>
    </r>
  </si>
  <si>
    <r>
      <t xml:space="preserve">f) średnia na 1 km NW :  Ogółem 7 minut 19 sekund , </t>
    </r>
    <r>
      <rPr>
        <i/>
        <sz val="9"/>
        <color indexed="10"/>
        <rFont val="Verdana"/>
        <family val="2"/>
      </rPr>
      <t xml:space="preserve">w tym Kobiety 7 minut 46 sekund </t>
    </r>
    <r>
      <rPr>
        <i/>
        <sz val="9"/>
        <rFont val="Verdana"/>
        <family val="2"/>
      </rPr>
      <t>; Mężczyżni 7 minut 24 sekundy</t>
    </r>
  </si>
  <si>
    <r>
      <rPr>
        <i/>
        <sz val="9"/>
        <color indexed="17"/>
        <rFont val="Verdana"/>
        <family val="2"/>
      </rPr>
      <t>g) średnia na 1 km Dzieci :  Ogółem 6 minuty 39 sekund ,</t>
    </r>
    <r>
      <rPr>
        <i/>
        <sz val="9"/>
        <color indexed="10"/>
        <rFont val="Verdana"/>
        <family val="2"/>
      </rPr>
      <t xml:space="preserve"> w tym Dziewczyny 6 minut 28 sekund ; </t>
    </r>
    <r>
      <rPr>
        <i/>
        <sz val="9"/>
        <rFont val="Verdana"/>
        <family val="2"/>
      </rPr>
      <t>Chłopcy 6 minut 45 sekund</t>
    </r>
  </si>
  <si>
    <t>Ukończyli Maraton PK</t>
  </si>
  <si>
    <t>10 lub 12,195</t>
  </si>
  <si>
    <t>Napieraj Daniel</t>
  </si>
  <si>
    <t>Marzec Grzegorz</t>
  </si>
  <si>
    <t>Gmina Strzelce Opolskie</t>
  </si>
  <si>
    <t>Baros Daniel</t>
  </si>
  <si>
    <t>Półrolniczak Paweł</t>
  </si>
  <si>
    <t>Kopciński Bartosz</t>
  </si>
  <si>
    <t>Bartosik Michał</t>
  </si>
  <si>
    <t>Paruch Katarzyna</t>
  </si>
  <si>
    <t>Biłeńkij Joanna</t>
  </si>
  <si>
    <t>Bachryj Wojciech</t>
  </si>
  <si>
    <t>Strumiński Leon</t>
  </si>
  <si>
    <t>Kapica Michalina</t>
  </si>
  <si>
    <t>Strumiński Franek + mama</t>
  </si>
  <si>
    <t>2018-Osobostarty ogółem</t>
  </si>
  <si>
    <t>Razem 107 osób startowały przynajmniej 1 raz</t>
  </si>
  <si>
    <t xml:space="preserve"> (zawodnik nr 253  :II Etap = Bieg, III,IV Etap = NW)</t>
  </si>
  <si>
    <t>BIEG (77)</t>
  </si>
  <si>
    <t xml:space="preserve"> (zawodnik nr 99 : I,II,III Etap = Bieg, IV, EPILOG  Etap = NW)</t>
  </si>
  <si>
    <t>DZIECI (16)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</si>
</sst>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92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0"/>
      <name val="Verdana"/>
      <family val="2"/>
    </font>
    <font>
      <i/>
      <sz val="7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57"/>
      <name val="Arial"/>
      <family val="2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9"/>
      <color indexed="17"/>
      <name val="Verdana"/>
      <family val="2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color indexed="36"/>
      <name val="Verdana"/>
      <family val="2"/>
    </font>
    <font>
      <b/>
      <sz val="9"/>
      <color indexed="36"/>
      <name val="Arial CE"/>
      <family val="0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36"/>
      <name val="Arial CE"/>
      <family val="0"/>
    </font>
    <font>
      <sz val="10"/>
      <color indexed="57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i/>
      <sz val="9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i/>
      <sz val="10"/>
      <color indexed="8"/>
      <name val="Verdana"/>
      <family val="2"/>
    </font>
    <font>
      <sz val="10"/>
      <color indexed="30"/>
      <name val="Verdana"/>
      <family val="2"/>
    </font>
    <font>
      <sz val="9"/>
      <color indexed="30"/>
      <name val="Verdana"/>
      <family val="2"/>
    </font>
    <font>
      <sz val="8"/>
      <color indexed="30"/>
      <name val="Verdana"/>
      <family val="2"/>
    </font>
    <font>
      <sz val="10"/>
      <color indexed="49"/>
      <name val="Verdana"/>
      <family val="2"/>
    </font>
    <font>
      <sz val="10"/>
      <color indexed="17"/>
      <name val="Verdana"/>
      <family val="2"/>
    </font>
    <font>
      <sz val="9"/>
      <color indexed="17"/>
      <name val="Verdana"/>
      <family val="2"/>
    </font>
    <font>
      <sz val="8"/>
      <color indexed="1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7"/>
      <name val="Verdana"/>
      <family val="2"/>
    </font>
    <font>
      <i/>
      <sz val="7"/>
      <color indexed="10"/>
      <name val="Verdana"/>
      <family val="2"/>
    </font>
    <font>
      <b/>
      <i/>
      <sz val="8"/>
      <color indexed="10"/>
      <name val="Verdana"/>
      <family val="2"/>
    </font>
    <font>
      <b/>
      <sz val="7"/>
      <color indexed="56"/>
      <name val="Verdana"/>
      <family val="2"/>
    </font>
    <font>
      <b/>
      <sz val="7"/>
      <color indexed="19"/>
      <name val="Verdana"/>
      <family val="2"/>
    </font>
    <font>
      <b/>
      <sz val="8.5"/>
      <color indexed="10"/>
      <name val="Verdana"/>
      <family val="2"/>
    </font>
    <font>
      <sz val="8"/>
      <name val="Segoe UI"/>
      <family val="2"/>
    </font>
    <font>
      <i/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6" tint="-0.24997000396251678"/>
      <name val="Arial"/>
      <family val="2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9"/>
      <color theme="6" tint="-0.24997000396251678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 CE"/>
      <family val="0"/>
    </font>
    <font>
      <b/>
      <sz val="9"/>
      <color theme="6" tint="-0.4999699890613556"/>
      <name val="Verdana"/>
      <family val="2"/>
    </font>
    <font>
      <b/>
      <sz val="9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  <font>
      <b/>
      <sz val="9"/>
      <color theme="7"/>
      <name val="Verdana"/>
      <family val="2"/>
    </font>
    <font>
      <b/>
      <sz val="9"/>
      <color theme="7"/>
      <name val="Arial CE"/>
      <family val="0"/>
    </font>
    <font>
      <sz val="9"/>
      <color theme="3"/>
      <name val="Verdana"/>
      <family val="2"/>
    </font>
    <font>
      <sz val="9"/>
      <color theme="3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7"/>
      <name val="Arial CE"/>
      <family val="0"/>
    </font>
    <font>
      <sz val="10"/>
      <color theme="6" tint="-0.24997000396251678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i/>
      <sz val="9"/>
      <color theme="3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i/>
      <sz val="10"/>
      <color theme="1"/>
      <name val="Verdana"/>
      <family val="2"/>
    </font>
    <font>
      <sz val="10"/>
      <color rgb="FF0070C0"/>
      <name val="Verdana"/>
      <family val="2"/>
    </font>
    <font>
      <sz val="9"/>
      <color rgb="FF0070C0"/>
      <name val="Verdana"/>
      <family val="2"/>
    </font>
    <font>
      <sz val="8"/>
      <color rgb="FF0070C0"/>
      <name val="Verdana"/>
      <family val="2"/>
    </font>
    <font>
      <sz val="10"/>
      <color theme="8"/>
      <name val="Verdana"/>
      <family val="2"/>
    </font>
    <font>
      <sz val="10"/>
      <color theme="6" tint="-0.4999699890613556"/>
      <name val="Verdana"/>
      <family val="2"/>
    </font>
    <font>
      <sz val="9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sz val="7"/>
      <color rgb="FFFF0000"/>
      <name val="Verdana"/>
      <family val="2"/>
    </font>
    <font>
      <i/>
      <sz val="7"/>
      <color rgb="FFFF0000"/>
      <name val="Verdana"/>
      <family val="2"/>
    </font>
    <font>
      <i/>
      <sz val="8"/>
      <color rgb="FFFF0000"/>
      <name val="Verdana"/>
      <family val="2"/>
    </font>
    <font>
      <b/>
      <i/>
      <sz val="8"/>
      <color rgb="FFFF0000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b/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28" borderId="4" applyNumberFormat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5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31" borderId="0" applyNumberFormat="0" applyBorder="0" applyAlignment="0" applyProtection="0"/>
  </cellStyleXfs>
  <cellXfs count="10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30" fillId="0" borderId="13" xfId="0" applyFont="1" applyFill="1" applyBorder="1" applyAlignment="1">
      <alignment horizontal="center" wrapText="1"/>
    </xf>
    <xf numFmtId="0" fontId="130" fillId="0" borderId="13" xfId="0" applyFont="1" applyFill="1" applyBorder="1" applyAlignment="1">
      <alignment wrapText="1"/>
    </xf>
    <xf numFmtId="21" fontId="130" fillId="0" borderId="13" xfId="0" applyNumberFormat="1" applyFont="1" applyFill="1" applyBorder="1" applyAlignment="1">
      <alignment horizontal="center" wrapText="1"/>
    </xf>
    <xf numFmtId="21" fontId="131" fillId="0" borderId="13" xfId="0" applyNumberFormat="1" applyFont="1" applyFill="1" applyBorder="1" applyAlignment="1">
      <alignment/>
    </xf>
    <xf numFmtId="0" fontId="130" fillId="0" borderId="14" xfId="0" applyFont="1" applyFill="1" applyBorder="1" applyAlignment="1">
      <alignment wrapText="1"/>
    </xf>
    <xf numFmtId="0" fontId="132" fillId="0" borderId="0" xfId="0" applyFont="1" applyFill="1" applyAlignment="1">
      <alignment/>
    </xf>
    <xf numFmtId="0" fontId="130" fillId="0" borderId="15" xfId="0" applyFont="1" applyFill="1" applyBorder="1" applyAlignment="1">
      <alignment horizontal="center" wrapText="1"/>
    </xf>
    <xf numFmtId="0" fontId="130" fillId="0" borderId="15" xfId="0" applyFont="1" applyFill="1" applyBorder="1" applyAlignment="1">
      <alignment wrapText="1"/>
    </xf>
    <xf numFmtId="21" fontId="130" fillId="0" borderId="15" xfId="0" applyNumberFormat="1" applyFont="1" applyFill="1" applyBorder="1" applyAlignment="1">
      <alignment horizontal="center" wrapText="1"/>
    </xf>
    <xf numFmtId="21" fontId="131" fillId="0" borderId="15" xfId="0" applyNumberFormat="1" applyFont="1" applyFill="1" applyBorder="1" applyAlignment="1">
      <alignment/>
    </xf>
    <xf numFmtId="0" fontId="130" fillId="0" borderId="16" xfId="0" applyFont="1" applyFill="1" applyBorder="1" applyAlignment="1">
      <alignment wrapText="1"/>
    </xf>
    <xf numFmtId="0" fontId="132" fillId="0" borderId="17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0" fontId="133" fillId="0" borderId="18" xfId="0" applyFont="1" applyFill="1" applyBorder="1" applyAlignment="1">
      <alignment/>
    </xf>
    <xf numFmtId="46" fontId="133" fillId="0" borderId="19" xfId="0" applyNumberFormat="1" applyFont="1" applyFill="1" applyBorder="1" applyAlignment="1">
      <alignment/>
    </xf>
    <xf numFmtId="21" fontId="134" fillId="0" borderId="19" xfId="0" applyNumberFormat="1" applyFont="1" applyFill="1" applyBorder="1" applyAlignment="1">
      <alignment/>
    </xf>
    <xf numFmtId="0" fontId="135" fillId="0" borderId="0" xfId="0" applyFont="1" applyFill="1" applyBorder="1" applyAlignment="1">
      <alignment horizontal="left"/>
    </xf>
    <xf numFmtId="0" fontId="136" fillId="0" borderId="18" xfId="0" applyFont="1" applyFill="1" applyBorder="1" applyAlignment="1">
      <alignment/>
    </xf>
    <xf numFmtId="46" fontId="136" fillId="0" borderId="19" xfId="0" applyNumberFormat="1" applyFont="1" applyFill="1" applyBorder="1" applyAlignment="1">
      <alignment/>
    </xf>
    <xf numFmtId="21" fontId="137" fillId="0" borderId="19" xfId="0" applyNumberFormat="1" applyFont="1" applyFill="1" applyBorder="1" applyAlignment="1">
      <alignment/>
    </xf>
    <xf numFmtId="0" fontId="138" fillId="0" borderId="10" xfId="0" applyFont="1" applyFill="1" applyBorder="1" applyAlignment="1">
      <alignment horizontal="center" wrapText="1"/>
    </xf>
    <xf numFmtId="0" fontId="138" fillId="0" borderId="11" xfId="0" applyFont="1" applyFill="1" applyBorder="1" applyAlignment="1">
      <alignment horizontal="center" wrapText="1"/>
    </xf>
    <xf numFmtId="0" fontId="137" fillId="0" borderId="11" xfId="0" applyFont="1" applyFill="1" applyBorder="1" applyAlignment="1">
      <alignment horizontal="center" wrapText="1"/>
    </xf>
    <xf numFmtId="0" fontId="138" fillId="0" borderId="12" xfId="0" applyFont="1" applyFill="1" applyBorder="1" applyAlignment="1">
      <alignment horizontal="center" wrapText="1"/>
    </xf>
    <xf numFmtId="0" fontId="139" fillId="0" borderId="0" xfId="0" applyFont="1" applyFill="1" applyAlignment="1">
      <alignment horizontal="left"/>
    </xf>
    <xf numFmtId="0" fontId="140" fillId="0" borderId="20" xfId="0" applyFont="1" applyFill="1" applyBorder="1" applyAlignment="1" quotePrefix="1">
      <alignment horizontal="right" wrapText="1"/>
    </xf>
    <xf numFmtId="0" fontId="140" fillId="0" borderId="21" xfId="0" applyFont="1" applyFill="1" applyBorder="1" applyAlignment="1">
      <alignment horizontal="center" wrapText="1"/>
    </xf>
    <xf numFmtId="0" fontId="140" fillId="0" borderId="21" xfId="0" applyFont="1" applyFill="1" applyBorder="1" applyAlignment="1">
      <alignment wrapText="1"/>
    </xf>
    <xf numFmtId="0" fontId="140" fillId="0" borderId="15" xfId="0" applyFont="1" applyFill="1" applyBorder="1" applyAlignment="1">
      <alignment wrapText="1"/>
    </xf>
    <xf numFmtId="21" fontId="140" fillId="0" borderId="15" xfId="0" applyNumberFormat="1" applyFont="1" applyFill="1" applyBorder="1" applyAlignment="1">
      <alignment horizontal="center" wrapText="1"/>
    </xf>
    <xf numFmtId="21" fontId="141" fillId="0" borderId="15" xfId="0" applyNumberFormat="1" applyFont="1" applyFill="1" applyBorder="1" applyAlignment="1">
      <alignment/>
    </xf>
    <xf numFmtId="0" fontId="140" fillId="0" borderId="16" xfId="0" applyFont="1" applyFill="1" applyBorder="1" applyAlignment="1">
      <alignment wrapText="1"/>
    </xf>
    <xf numFmtId="0" fontId="140" fillId="0" borderId="15" xfId="0" applyFont="1" applyFill="1" applyBorder="1" applyAlignment="1">
      <alignment horizontal="center" wrapText="1"/>
    </xf>
    <xf numFmtId="0" fontId="140" fillId="0" borderId="22" xfId="0" applyFont="1" applyFill="1" applyBorder="1" applyAlignment="1" quotePrefix="1">
      <alignment horizontal="right" wrapText="1"/>
    </xf>
    <xf numFmtId="0" fontId="142" fillId="0" borderId="0" xfId="0" applyFont="1" applyFill="1" applyAlignment="1">
      <alignment/>
    </xf>
    <xf numFmtId="0" fontId="140" fillId="0" borderId="23" xfId="0" applyFont="1" applyFill="1" applyBorder="1" applyAlignment="1">
      <alignment wrapText="1"/>
    </xf>
    <xf numFmtId="0" fontId="142" fillId="0" borderId="0" xfId="0" applyFont="1" applyFill="1" applyBorder="1" applyAlignment="1">
      <alignment/>
    </xf>
    <xf numFmtId="0" fontId="142" fillId="0" borderId="0" xfId="0" applyFont="1" applyFill="1" applyAlignment="1">
      <alignment horizontal="left"/>
    </xf>
    <xf numFmtId="21" fontId="143" fillId="0" borderId="24" xfId="0" applyNumberFormat="1" applyFont="1" applyFill="1" applyBorder="1" applyAlignment="1">
      <alignment/>
    </xf>
    <xf numFmtId="21" fontId="144" fillId="0" borderId="24" xfId="0" applyNumberFormat="1" applyFont="1" applyFill="1" applyBorder="1" applyAlignment="1">
      <alignment/>
    </xf>
    <xf numFmtId="21" fontId="140" fillId="0" borderId="25" xfId="0" applyNumberFormat="1" applyFont="1" applyFill="1" applyBorder="1" applyAlignment="1">
      <alignment horizontal="center" wrapText="1"/>
    </xf>
    <xf numFmtId="21" fontId="141" fillId="0" borderId="25" xfId="0" applyNumberFormat="1" applyFont="1" applyFill="1" applyBorder="1" applyAlignment="1">
      <alignment/>
    </xf>
    <xf numFmtId="0" fontId="130" fillId="0" borderId="16" xfId="0" applyFont="1" applyFill="1" applyBorder="1" applyAlignment="1">
      <alignment horizontal="right" wrapText="1"/>
    </xf>
    <xf numFmtId="0" fontId="140" fillId="0" borderId="25" xfId="0" applyFont="1" applyFill="1" applyBorder="1" applyAlignment="1">
      <alignment horizontal="center" wrapText="1"/>
    </xf>
    <xf numFmtId="0" fontId="140" fillId="0" borderId="25" xfId="0" applyFont="1" applyFill="1" applyBorder="1" applyAlignment="1">
      <alignment wrapText="1"/>
    </xf>
    <xf numFmtId="0" fontId="140" fillId="0" borderId="2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40" fillId="0" borderId="27" xfId="0" applyFont="1" applyFill="1" applyBorder="1" applyAlignment="1">
      <alignment wrapText="1"/>
    </xf>
    <xf numFmtId="0" fontId="145" fillId="0" borderId="0" xfId="0" applyFont="1" applyFill="1" applyAlignment="1">
      <alignment/>
    </xf>
    <xf numFmtId="0" fontId="146" fillId="0" borderId="0" xfId="0" applyFont="1" applyFill="1" applyBorder="1" applyAlignment="1">
      <alignment horizontal="left"/>
    </xf>
    <xf numFmtId="0" fontId="147" fillId="0" borderId="18" xfId="0" applyFont="1" applyFill="1" applyBorder="1" applyAlignment="1">
      <alignment/>
    </xf>
    <xf numFmtId="46" fontId="147" fillId="0" borderId="19" xfId="0" applyNumberFormat="1" applyFont="1" applyFill="1" applyBorder="1" applyAlignment="1">
      <alignment/>
    </xf>
    <xf numFmtId="21" fontId="148" fillId="0" borderId="19" xfId="0" applyNumberFormat="1" applyFont="1" applyFill="1" applyBorder="1" applyAlignment="1">
      <alignment/>
    </xf>
    <xf numFmtId="21" fontId="140" fillId="0" borderId="27" xfId="0" applyNumberFormat="1" applyFont="1" applyFill="1" applyBorder="1" applyAlignment="1">
      <alignment horizontal="center" wrapText="1"/>
    </xf>
    <xf numFmtId="0" fontId="140" fillId="0" borderId="27" xfId="0" applyFont="1" applyFill="1" applyBorder="1" applyAlignment="1">
      <alignment horizontal="center" wrapText="1"/>
    </xf>
    <xf numFmtId="21" fontId="149" fillId="0" borderId="0" xfId="0" applyNumberFormat="1" applyFont="1" applyFill="1" applyAlignment="1">
      <alignment/>
    </xf>
    <xf numFmtId="0" fontId="150" fillId="0" borderId="0" xfId="0" applyFont="1" applyFill="1" applyAlignment="1">
      <alignment/>
    </xf>
    <xf numFmtId="0" fontId="151" fillId="0" borderId="0" xfId="0" applyFont="1" applyFill="1" applyAlignment="1">
      <alignment horizontal="left"/>
    </xf>
    <xf numFmtId="0" fontId="152" fillId="0" borderId="10" xfId="0" applyFont="1" applyFill="1" applyBorder="1" applyAlignment="1">
      <alignment horizontal="center" wrapText="1"/>
    </xf>
    <xf numFmtId="0" fontId="152" fillId="0" borderId="11" xfId="0" applyFont="1" applyFill="1" applyBorder="1" applyAlignment="1">
      <alignment horizontal="center" wrapText="1"/>
    </xf>
    <xf numFmtId="0" fontId="153" fillId="0" borderId="11" xfId="0" applyFont="1" applyFill="1" applyBorder="1" applyAlignment="1">
      <alignment horizontal="center" wrapText="1"/>
    </xf>
    <xf numFmtId="0" fontId="152" fillId="0" borderId="12" xfId="0" applyFont="1" applyFill="1" applyBorder="1" applyAlignment="1">
      <alignment horizontal="center" wrapText="1"/>
    </xf>
    <xf numFmtId="0" fontId="152" fillId="0" borderId="22" xfId="0" applyFont="1" applyFill="1" applyBorder="1" applyAlignment="1" quotePrefix="1">
      <alignment horizontal="right" wrapText="1"/>
    </xf>
    <xf numFmtId="0" fontId="152" fillId="0" borderId="27" xfId="0" applyFont="1" applyFill="1" applyBorder="1" applyAlignment="1">
      <alignment horizontal="center" wrapText="1"/>
    </xf>
    <xf numFmtId="0" fontId="152" fillId="0" borderId="27" xfId="0" applyFont="1" applyFill="1" applyBorder="1" applyAlignment="1">
      <alignment wrapText="1"/>
    </xf>
    <xf numFmtId="0" fontId="152" fillId="0" borderId="15" xfId="0" applyFont="1" applyFill="1" applyBorder="1" applyAlignment="1">
      <alignment wrapText="1"/>
    </xf>
    <xf numFmtId="21" fontId="152" fillId="0" borderId="27" xfId="0" applyNumberFormat="1" applyFont="1" applyFill="1" applyBorder="1" applyAlignment="1">
      <alignment horizontal="center" wrapText="1"/>
    </xf>
    <xf numFmtId="0" fontId="152" fillId="0" borderId="23" xfId="0" applyFont="1" applyFill="1" applyBorder="1" applyAlignment="1">
      <alignment wrapText="1"/>
    </xf>
    <xf numFmtId="0" fontId="154" fillId="0" borderId="0" xfId="0" applyFont="1" applyFill="1" applyAlignment="1">
      <alignment/>
    </xf>
    <xf numFmtId="0" fontId="151" fillId="0" borderId="0" xfId="0" applyFont="1" applyFill="1" applyBorder="1" applyAlignment="1">
      <alignment/>
    </xf>
    <xf numFmtId="0" fontId="152" fillId="0" borderId="28" xfId="0" applyFont="1" applyFill="1" applyBorder="1" applyAlignment="1" quotePrefix="1">
      <alignment horizontal="right" wrapText="1"/>
    </xf>
    <xf numFmtId="0" fontId="152" fillId="0" borderId="13" xfId="0" applyFont="1" applyFill="1" applyBorder="1" applyAlignment="1">
      <alignment horizontal="center" wrapText="1"/>
    </xf>
    <xf numFmtId="0" fontId="152" fillId="0" borderId="13" xfId="0" applyFont="1" applyFill="1" applyBorder="1" applyAlignment="1">
      <alignment wrapText="1"/>
    </xf>
    <xf numFmtId="21" fontId="152" fillId="0" borderId="13" xfId="0" applyNumberFormat="1" applyFont="1" applyFill="1" applyBorder="1" applyAlignment="1">
      <alignment horizontal="center" wrapText="1"/>
    </xf>
    <xf numFmtId="21" fontId="153" fillId="0" borderId="13" xfId="0" applyNumberFormat="1" applyFont="1" applyFill="1" applyBorder="1" applyAlignment="1">
      <alignment/>
    </xf>
    <xf numFmtId="0" fontId="152" fillId="0" borderId="14" xfId="0" applyFont="1" applyFill="1" applyBorder="1" applyAlignment="1">
      <alignment wrapText="1"/>
    </xf>
    <xf numFmtId="0" fontId="152" fillId="0" borderId="15" xfId="0" applyFont="1" applyFill="1" applyBorder="1" applyAlignment="1">
      <alignment horizontal="center" wrapText="1"/>
    </xf>
    <xf numFmtId="21" fontId="152" fillId="0" borderId="15" xfId="0" applyNumberFormat="1" applyFont="1" applyFill="1" applyBorder="1" applyAlignment="1">
      <alignment horizontal="center" wrapText="1"/>
    </xf>
    <xf numFmtId="21" fontId="153" fillId="0" borderId="15" xfId="0" applyNumberFormat="1" applyFont="1" applyFill="1" applyBorder="1" applyAlignment="1">
      <alignment/>
    </xf>
    <xf numFmtId="0" fontId="152" fillId="0" borderId="16" xfId="0" applyFont="1" applyFill="1" applyBorder="1" applyAlignment="1">
      <alignment wrapText="1"/>
    </xf>
    <xf numFmtId="0" fontId="155" fillId="0" borderId="29" xfId="0" applyFont="1" applyFill="1" applyBorder="1" applyAlignment="1" quotePrefix="1">
      <alignment horizontal="right" wrapText="1"/>
    </xf>
    <xf numFmtId="0" fontId="155" fillId="0" borderId="25" xfId="0" applyFont="1" applyFill="1" applyBorder="1" applyAlignment="1">
      <alignment horizontal="center" wrapText="1"/>
    </xf>
    <xf numFmtId="0" fontId="155" fillId="0" borderId="25" xfId="0" applyFont="1" applyFill="1" applyBorder="1" applyAlignment="1">
      <alignment wrapText="1"/>
    </xf>
    <xf numFmtId="171" fontId="155" fillId="0" borderId="25" xfId="0" applyNumberFormat="1" applyFont="1" applyFill="1" applyBorder="1" applyAlignment="1">
      <alignment wrapText="1"/>
    </xf>
    <xf numFmtId="21" fontId="155" fillId="0" borderId="25" xfId="0" applyNumberFormat="1" applyFont="1" applyFill="1" applyBorder="1" applyAlignment="1">
      <alignment horizontal="center" wrapText="1"/>
    </xf>
    <xf numFmtId="21" fontId="156" fillId="0" borderId="25" xfId="0" applyNumberFormat="1" applyFont="1" applyFill="1" applyBorder="1" applyAlignment="1">
      <alignment/>
    </xf>
    <xf numFmtId="0" fontId="155" fillId="0" borderId="26" xfId="0" applyFont="1" applyFill="1" applyBorder="1" applyAlignment="1">
      <alignment wrapText="1"/>
    </xf>
    <xf numFmtId="0" fontId="157" fillId="0" borderId="28" xfId="0" applyFont="1" applyFill="1" applyBorder="1" applyAlignment="1" quotePrefix="1">
      <alignment horizontal="right" wrapText="1"/>
    </xf>
    <xf numFmtId="0" fontId="157" fillId="0" borderId="13" xfId="0" applyFont="1" applyFill="1" applyBorder="1" applyAlignment="1">
      <alignment horizontal="center" wrapText="1"/>
    </xf>
    <xf numFmtId="0" fontId="157" fillId="0" borderId="13" xfId="0" applyFont="1" applyFill="1" applyBorder="1" applyAlignment="1">
      <alignment wrapText="1"/>
    </xf>
    <xf numFmtId="21" fontId="157" fillId="0" borderId="13" xfId="0" applyNumberFormat="1" applyFont="1" applyFill="1" applyBorder="1" applyAlignment="1">
      <alignment horizontal="center" wrapText="1"/>
    </xf>
    <xf numFmtId="21" fontId="158" fillId="0" borderId="13" xfId="0" applyNumberFormat="1" applyFont="1" applyFill="1" applyBorder="1" applyAlignment="1">
      <alignment/>
    </xf>
    <xf numFmtId="0" fontId="157" fillId="0" borderId="14" xfId="0" applyFont="1" applyFill="1" applyBorder="1" applyAlignment="1">
      <alignment wrapText="1"/>
    </xf>
    <xf numFmtId="0" fontId="157" fillId="0" borderId="20" xfId="0" applyFont="1" applyFill="1" applyBorder="1" applyAlignment="1" quotePrefix="1">
      <alignment horizontal="right" wrapText="1"/>
    </xf>
    <xf numFmtId="0" fontId="157" fillId="0" borderId="21" xfId="0" applyFont="1" applyFill="1" applyBorder="1" applyAlignment="1">
      <alignment horizontal="center" wrapText="1"/>
    </xf>
    <xf numFmtId="0" fontId="157" fillId="0" borderId="21" xfId="0" applyFont="1" applyFill="1" applyBorder="1" applyAlignment="1">
      <alignment wrapText="1"/>
    </xf>
    <xf numFmtId="0" fontId="157" fillId="0" borderId="15" xfId="0" applyFont="1" applyFill="1" applyBorder="1" applyAlignment="1">
      <alignment wrapText="1"/>
    </xf>
    <xf numFmtId="21" fontId="157" fillId="0" borderId="15" xfId="0" applyNumberFormat="1" applyFont="1" applyFill="1" applyBorder="1" applyAlignment="1">
      <alignment horizontal="center" wrapText="1"/>
    </xf>
    <xf numFmtId="21" fontId="158" fillId="0" borderId="15" xfId="0" applyNumberFormat="1" applyFont="1" applyFill="1" applyBorder="1" applyAlignment="1">
      <alignment/>
    </xf>
    <xf numFmtId="0" fontId="157" fillId="0" borderId="16" xfId="0" applyFont="1" applyFill="1" applyBorder="1" applyAlignment="1">
      <alignment wrapText="1"/>
    </xf>
    <xf numFmtId="0" fontId="157" fillId="0" borderId="18" xfId="0" applyFont="1" applyFill="1" applyBorder="1" applyAlignment="1" quotePrefix="1">
      <alignment horizontal="right" wrapText="1"/>
    </xf>
    <xf numFmtId="0" fontId="157" fillId="0" borderId="19" xfId="0" applyFont="1" applyFill="1" applyBorder="1" applyAlignment="1">
      <alignment horizontal="center" wrapText="1"/>
    </xf>
    <xf numFmtId="0" fontId="157" fillId="0" borderId="19" xfId="0" applyFont="1" applyFill="1" applyBorder="1" applyAlignment="1">
      <alignment wrapText="1"/>
    </xf>
    <xf numFmtId="0" fontId="157" fillId="0" borderId="25" xfId="0" applyFont="1" applyFill="1" applyBorder="1" applyAlignment="1">
      <alignment wrapText="1"/>
    </xf>
    <xf numFmtId="21" fontId="157" fillId="0" borderId="25" xfId="0" applyNumberFormat="1" applyFont="1" applyFill="1" applyBorder="1" applyAlignment="1">
      <alignment horizontal="center" wrapText="1"/>
    </xf>
    <xf numFmtId="21" fontId="158" fillId="0" borderId="25" xfId="0" applyNumberFormat="1" applyFont="1" applyFill="1" applyBorder="1" applyAlignment="1">
      <alignment/>
    </xf>
    <xf numFmtId="0" fontId="157" fillId="0" borderId="26" xfId="0" applyFont="1" applyFill="1" applyBorder="1" applyAlignment="1">
      <alignment wrapText="1"/>
    </xf>
    <xf numFmtId="0" fontId="159" fillId="0" borderId="0" xfId="0" applyFont="1" applyFill="1" applyAlignment="1">
      <alignment/>
    </xf>
    <xf numFmtId="0" fontId="159" fillId="0" borderId="17" xfId="0" applyFont="1" applyFill="1" applyBorder="1" applyAlignment="1">
      <alignment/>
    </xf>
    <xf numFmtId="0" fontId="160" fillId="0" borderId="0" xfId="0" applyFont="1" applyFill="1" applyBorder="1" applyAlignment="1">
      <alignment/>
    </xf>
    <xf numFmtId="0" fontId="130" fillId="0" borderId="30" xfId="0" applyFont="1" applyFill="1" applyBorder="1" applyAlignment="1" quotePrefix="1">
      <alignment horizontal="right" wrapText="1"/>
    </xf>
    <xf numFmtId="0" fontId="130" fillId="0" borderId="31" xfId="0" applyFont="1" applyFill="1" applyBorder="1" applyAlignment="1" quotePrefix="1">
      <alignment horizontal="right" wrapText="1"/>
    </xf>
    <xf numFmtId="0" fontId="140" fillId="0" borderId="31" xfId="0" applyFont="1" applyFill="1" applyBorder="1" applyAlignment="1" quotePrefix="1">
      <alignment horizontal="right" wrapText="1"/>
    </xf>
    <xf numFmtId="0" fontId="130" fillId="0" borderId="28" xfId="0" applyFont="1" applyFill="1" applyBorder="1" applyAlignment="1">
      <alignment horizontal="center" wrapText="1"/>
    </xf>
    <xf numFmtId="0" fontId="130" fillId="0" borderId="22" xfId="0" applyFont="1" applyFill="1" applyBorder="1" applyAlignment="1">
      <alignment horizontal="center" wrapText="1"/>
    </xf>
    <xf numFmtId="0" fontId="140" fillId="0" borderId="22" xfId="0" applyFont="1" applyFill="1" applyBorder="1" applyAlignment="1">
      <alignment horizontal="center" wrapText="1"/>
    </xf>
    <xf numFmtId="0" fontId="140" fillId="0" borderId="29" xfId="0" applyFont="1" applyFill="1" applyBorder="1" applyAlignment="1">
      <alignment horizontal="center" wrapText="1"/>
    </xf>
    <xf numFmtId="0" fontId="131" fillId="0" borderId="15" xfId="0" applyFont="1" applyFill="1" applyBorder="1" applyAlignment="1">
      <alignment horizontal="center"/>
    </xf>
    <xf numFmtId="0" fontId="131" fillId="0" borderId="15" xfId="0" applyFont="1" applyFill="1" applyBorder="1" applyAlignment="1">
      <alignment/>
    </xf>
    <xf numFmtId="0" fontId="161" fillId="0" borderId="22" xfId="0" applyFont="1" applyFill="1" applyBorder="1" applyAlignment="1">
      <alignment horizontal="center"/>
    </xf>
    <xf numFmtId="0" fontId="161" fillId="0" borderId="16" xfId="0" applyFont="1" applyFill="1" applyBorder="1" applyAlignment="1">
      <alignment/>
    </xf>
    <xf numFmtId="0" fontId="140" fillId="0" borderId="32" xfId="0" applyFont="1" applyFill="1" applyBorder="1" applyAlignment="1" quotePrefix="1">
      <alignment horizontal="right" wrapText="1"/>
    </xf>
    <xf numFmtId="21" fontId="162" fillId="0" borderId="33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9" fillId="0" borderId="0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9" fillId="0" borderId="0" xfId="0" applyFont="1" applyFill="1" applyBorder="1" applyAlignment="1">
      <alignment/>
    </xf>
    <xf numFmtId="0" fontId="139" fillId="0" borderId="0" xfId="0" applyFont="1" applyFill="1" applyBorder="1" applyAlignment="1">
      <alignment horizontal="left"/>
    </xf>
    <xf numFmtId="0" fontId="14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51" fillId="0" borderId="0" xfId="0" applyFont="1" applyFill="1" applyBorder="1" applyAlignment="1">
      <alignment horizontal="left"/>
    </xf>
    <xf numFmtId="0" fontId="154" fillId="0" borderId="0" xfId="0" applyFont="1" applyFill="1" applyBorder="1" applyAlignment="1">
      <alignment/>
    </xf>
    <xf numFmtId="0" fontId="163" fillId="0" borderId="0" xfId="0" applyFont="1" applyFill="1" applyBorder="1" applyAlignment="1">
      <alignment/>
    </xf>
    <xf numFmtId="0" fontId="145" fillId="0" borderId="0" xfId="0" applyFont="1" applyFill="1" applyBorder="1" applyAlignment="1">
      <alignment/>
    </xf>
    <xf numFmtId="0" fontId="147" fillId="0" borderId="0" xfId="0" applyFont="1" applyFill="1" applyBorder="1" applyAlignment="1">
      <alignment/>
    </xf>
    <xf numFmtId="2" fontId="145" fillId="0" borderId="0" xfId="0" applyNumberFormat="1" applyFont="1" applyFill="1" applyBorder="1" applyAlignment="1">
      <alignment/>
    </xf>
    <xf numFmtId="0" fontId="164" fillId="0" borderId="0" xfId="0" applyFont="1" applyFill="1" applyBorder="1" applyAlignment="1">
      <alignment/>
    </xf>
    <xf numFmtId="3" fontId="149" fillId="0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165" fillId="0" borderId="34" xfId="0" applyFont="1" applyFill="1" applyBorder="1" applyAlignment="1">
      <alignment horizontal="left"/>
    </xf>
    <xf numFmtId="21" fontId="166" fillId="0" borderId="0" xfId="0" applyNumberFormat="1" applyFont="1" applyFill="1" applyBorder="1" applyAlignment="1">
      <alignment/>
    </xf>
    <xf numFmtId="46" fontId="139" fillId="0" borderId="35" xfId="0" applyNumberFormat="1" applyFont="1" applyFill="1" applyBorder="1" applyAlignment="1">
      <alignment horizontal="left"/>
    </xf>
    <xf numFmtId="0" fontId="167" fillId="0" borderId="34" xfId="0" applyFont="1" applyFill="1" applyBorder="1" applyAlignment="1">
      <alignment horizontal="left"/>
    </xf>
    <xf numFmtId="0" fontId="136" fillId="0" borderId="0" xfId="0" applyFont="1" applyFill="1" applyBorder="1" applyAlignment="1">
      <alignment/>
    </xf>
    <xf numFmtId="0" fontId="151" fillId="0" borderId="34" xfId="0" applyFont="1" applyFill="1" applyBorder="1" applyAlignment="1">
      <alignment horizontal="left"/>
    </xf>
    <xf numFmtId="21" fontId="154" fillId="0" borderId="0" xfId="0" applyNumberFormat="1" applyFont="1" applyFill="1" applyBorder="1" applyAlignment="1">
      <alignment/>
    </xf>
    <xf numFmtId="0" fontId="151" fillId="0" borderId="35" xfId="0" applyFont="1" applyFill="1" applyBorder="1" applyAlignment="1">
      <alignment horizontal="left"/>
    </xf>
    <xf numFmtId="0" fontId="130" fillId="0" borderId="34" xfId="0" applyFont="1" applyFill="1" applyBorder="1" applyAlignment="1">
      <alignment horizontal="right" wrapText="1"/>
    </xf>
    <xf numFmtId="0" fontId="130" fillId="0" borderId="36" xfId="0" applyFont="1" applyFill="1" applyBorder="1" applyAlignment="1">
      <alignment horizontal="center" wrapText="1"/>
    </xf>
    <xf numFmtId="0" fontId="130" fillId="0" borderId="37" xfId="0" applyFont="1" applyFill="1" applyBorder="1" applyAlignment="1">
      <alignment horizontal="center" wrapText="1"/>
    </xf>
    <xf numFmtId="0" fontId="130" fillId="0" borderId="37" xfId="0" applyFont="1" applyFill="1" applyBorder="1" applyAlignment="1">
      <alignment wrapText="1"/>
    </xf>
    <xf numFmtId="0" fontId="165" fillId="0" borderId="0" xfId="0" applyFont="1" applyFill="1" applyAlignment="1">
      <alignment horizontal="left"/>
    </xf>
    <xf numFmtId="21" fontId="166" fillId="0" borderId="0" xfId="0" applyNumberFormat="1" applyFont="1" applyFill="1" applyAlignment="1">
      <alignment/>
    </xf>
    <xf numFmtId="46" fontId="139" fillId="0" borderId="0" xfId="0" applyNumberFormat="1" applyFont="1" applyFill="1" applyAlignment="1">
      <alignment horizontal="left"/>
    </xf>
    <xf numFmtId="0" fontId="138" fillId="0" borderId="38" xfId="0" applyFont="1" applyFill="1" applyBorder="1" applyAlignment="1">
      <alignment horizontal="center" wrapText="1"/>
    </xf>
    <xf numFmtId="0" fontId="138" fillId="0" borderId="39" xfId="0" applyFont="1" applyFill="1" applyBorder="1" applyAlignment="1">
      <alignment horizontal="center" wrapText="1"/>
    </xf>
    <xf numFmtId="0" fontId="137" fillId="0" borderId="39" xfId="0" applyFont="1" applyFill="1" applyBorder="1" applyAlignment="1">
      <alignment horizontal="center" wrapText="1"/>
    </xf>
    <xf numFmtId="0" fontId="138" fillId="0" borderId="40" xfId="0" applyFont="1" applyFill="1" applyBorder="1" applyAlignment="1">
      <alignment horizontal="center" wrapText="1"/>
    </xf>
    <xf numFmtId="0" fontId="140" fillId="0" borderId="18" xfId="0" applyFont="1" applyFill="1" applyBorder="1" applyAlignment="1" quotePrefix="1">
      <alignment horizontal="right" wrapText="1"/>
    </xf>
    <xf numFmtId="0" fontId="140" fillId="0" borderId="19" xfId="0" applyFont="1" applyFill="1" applyBorder="1" applyAlignment="1">
      <alignment horizontal="center" wrapText="1"/>
    </xf>
    <xf numFmtId="0" fontId="140" fillId="0" borderId="19" xfId="0" applyFont="1" applyFill="1" applyBorder="1" applyAlignment="1">
      <alignment wrapText="1"/>
    </xf>
    <xf numFmtId="0" fontId="167" fillId="0" borderId="0" xfId="0" applyFont="1" applyFill="1" applyBorder="1" applyAlignment="1">
      <alignment horizontal="left"/>
    </xf>
    <xf numFmtId="0" fontId="136" fillId="0" borderId="0" xfId="0" applyFont="1" applyFill="1" applyAlignment="1">
      <alignment/>
    </xf>
    <xf numFmtId="21" fontId="154" fillId="0" borderId="0" xfId="0" applyNumberFormat="1" applyFont="1" applyFill="1" applyAlignment="1">
      <alignment/>
    </xf>
    <xf numFmtId="0" fontId="138" fillId="0" borderId="22" xfId="0" applyFont="1" applyFill="1" applyBorder="1" applyAlignment="1" quotePrefix="1">
      <alignment horizontal="right" wrapText="1"/>
    </xf>
    <xf numFmtId="0" fontId="138" fillId="0" borderId="27" xfId="0" applyFont="1" applyFill="1" applyBorder="1" applyAlignment="1">
      <alignment horizontal="center" wrapText="1"/>
    </xf>
    <xf numFmtId="0" fontId="138" fillId="0" borderId="27" xfId="0" applyFont="1" applyFill="1" applyBorder="1" applyAlignment="1">
      <alignment wrapText="1"/>
    </xf>
    <xf numFmtId="0" fontId="138" fillId="0" borderId="15" xfId="0" applyFont="1" applyFill="1" applyBorder="1" applyAlignment="1">
      <alignment wrapText="1"/>
    </xf>
    <xf numFmtId="171" fontId="138" fillId="0" borderId="15" xfId="0" applyNumberFormat="1" applyFont="1" applyFill="1" applyBorder="1" applyAlignment="1">
      <alignment wrapText="1"/>
    </xf>
    <xf numFmtId="21" fontId="138" fillId="0" borderId="27" xfId="0" applyNumberFormat="1" applyFont="1" applyFill="1" applyBorder="1" applyAlignment="1">
      <alignment horizontal="center" wrapText="1"/>
    </xf>
    <xf numFmtId="21" fontId="137" fillId="0" borderId="15" xfId="0" applyNumberFormat="1" applyFont="1" applyFill="1" applyBorder="1" applyAlignment="1">
      <alignment/>
    </xf>
    <xf numFmtId="0" fontId="138" fillId="0" borderId="23" xfId="0" applyFont="1" applyFill="1" applyBorder="1" applyAlignment="1">
      <alignment wrapText="1"/>
    </xf>
    <xf numFmtId="0" fontId="138" fillId="0" borderId="29" xfId="0" applyFont="1" applyFill="1" applyBorder="1" applyAlignment="1" quotePrefix="1">
      <alignment horizontal="right" wrapText="1"/>
    </xf>
    <xf numFmtId="0" fontId="138" fillId="0" borderId="25" xfId="0" applyFont="1" applyFill="1" applyBorder="1" applyAlignment="1">
      <alignment horizontal="center" wrapText="1"/>
    </xf>
    <xf numFmtId="0" fontId="138" fillId="0" borderId="25" xfId="0" applyFont="1" applyFill="1" applyBorder="1" applyAlignment="1">
      <alignment wrapText="1"/>
    </xf>
    <xf numFmtId="171" fontId="138" fillId="0" borderId="25" xfId="0" applyNumberFormat="1" applyFont="1" applyFill="1" applyBorder="1" applyAlignment="1">
      <alignment wrapText="1"/>
    </xf>
    <xf numFmtId="21" fontId="138" fillId="0" borderId="25" xfId="0" applyNumberFormat="1" applyFont="1" applyFill="1" applyBorder="1" applyAlignment="1">
      <alignment horizontal="center" wrapText="1"/>
    </xf>
    <xf numFmtId="21" fontId="137" fillId="0" borderId="25" xfId="0" applyNumberFormat="1" applyFont="1" applyFill="1" applyBorder="1" applyAlignment="1">
      <alignment/>
    </xf>
    <xf numFmtId="0" fontId="138" fillId="0" borderId="26" xfId="0" applyFont="1" applyFill="1" applyBorder="1" applyAlignment="1">
      <alignment wrapText="1"/>
    </xf>
    <xf numFmtId="0" fontId="165" fillId="0" borderId="0" xfId="0" applyFont="1" applyFill="1" applyBorder="1" applyAlignment="1">
      <alignment/>
    </xf>
    <xf numFmtId="0" fontId="133" fillId="0" borderId="38" xfId="0" applyFont="1" applyFill="1" applyBorder="1" applyAlignment="1">
      <alignment/>
    </xf>
    <xf numFmtId="46" fontId="133" fillId="0" borderId="39" xfId="0" applyNumberFormat="1" applyFont="1" applyFill="1" applyBorder="1" applyAlignment="1">
      <alignment/>
    </xf>
    <xf numFmtId="21" fontId="134" fillId="0" borderId="39" xfId="0" applyNumberFormat="1" applyFont="1" applyFill="1" applyBorder="1" applyAlignment="1">
      <alignment/>
    </xf>
    <xf numFmtId="21" fontId="143" fillId="0" borderId="41" xfId="0" applyNumberFormat="1" applyFont="1" applyFill="1" applyBorder="1" applyAlignment="1">
      <alignment/>
    </xf>
    <xf numFmtId="0" fontId="136" fillId="0" borderId="38" xfId="0" applyFont="1" applyFill="1" applyBorder="1" applyAlignment="1">
      <alignment/>
    </xf>
    <xf numFmtId="46" fontId="136" fillId="0" borderId="39" xfId="0" applyNumberFormat="1" applyFont="1" applyFill="1" applyBorder="1" applyAlignment="1">
      <alignment/>
    </xf>
    <xf numFmtId="21" fontId="137" fillId="0" borderId="39" xfId="0" applyNumberFormat="1" applyFont="1" applyFill="1" applyBorder="1" applyAlignment="1">
      <alignment/>
    </xf>
    <xf numFmtId="21" fontId="144" fillId="0" borderId="41" xfId="0" applyNumberFormat="1" applyFont="1" applyFill="1" applyBorder="1" applyAlignment="1">
      <alignment/>
    </xf>
    <xf numFmtId="0" fontId="147" fillId="0" borderId="38" xfId="0" applyFont="1" applyFill="1" applyBorder="1" applyAlignment="1">
      <alignment/>
    </xf>
    <xf numFmtId="46" fontId="147" fillId="0" borderId="39" xfId="0" applyNumberFormat="1" applyFont="1" applyFill="1" applyBorder="1" applyAlignment="1">
      <alignment/>
    </xf>
    <xf numFmtId="21" fontId="148" fillId="0" borderId="39" xfId="0" applyNumberFormat="1" applyFont="1" applyFill="1" applyBorder="1" applyAlignment="1">
      <alignment/>
    </xf>
    <xf numFmtId="21" fontId="162" fillId="0" borderId="41" xfId="0" applyNumberFormat="1" applyFont="1" applyFill="1" applyBorder="1" applyAlignment="1">
      <alignment/>
    </xf>
    <xf numFmtId="0" fontId="130" fillId="0" borderId="42" xfId="0" applyFont="1" applyFill="1" applyBorder="1" applyAlignment="1" quotePrefix="1">
      <alignment horizontal="right" wrapText="1"/>
    </xf>
    <xf numFmtId="0" fontId="130" fillId="0" borderId="20" xfId="0" applyFont="1" applyFill="1" applyBorder="1" applyAlignment="1">
      <alignment horizontal="center" wrapText="1"/>
    </xf>
    <xf numFmtId="0" fontId="130" fillId="0" borderId="21" xfId="0" applyFont="1" applyFill="1" applyBorder="1" applyAlignment="1">
      <alignment horizontal="center" wrapText="1"/>
    </xf>
    <xf numFmtId="0" fontId="130" fillId="0" borderId="21" xfId="0" applyFont="1" applyFill="1" applyBorder="1" applyAlignment="1">
      <alignment wrapText="1"/>
    </xf>
    <xf numFmtId="21" fontId="130" fillId="0" borderId="21" xfId="0" applyNumberFormat="1" applyFont="1" applyFill="1" applyBorder="1" applyAlignment="1">
      <alignment horizontal="center" wrapText="1"/>
    </xf>
    <xf numFmtId="21" fontId="131" fillId="0" borderId="21" xfId="0" applyNumberFormat="1" applyFont="1" applyFill="1" applyBorder="1" applyAlignment="1">
      <alignment/>
    </xf>
    <xf numFmtId="0" fontId="130" fillId="0" borderId="43" xfId="0" applyFont="1" applyFill="1" applyBorder="1" applyAlignment="1">
      <alignment wrapText="1"/>
    </xf>
    <xf numFmtId="0" fontId="130" fillId="0" borderId="32" xfId="0" applyFont="1" applyFill="1" applyBorder="1" applyAlignment="1" quotePrefix="1">
      <alignment horizontal="right" wrapText="1"/>
    </xf>
    <xf numFmtId="0" fontId="130" fillId="0" borderId="29" xfId="0" applyFont="1" applyFill="1" applyBorder="1" applyAlignment="1">
      <alignment horizontal="center" wrapText="1"/>
    </xf>
    <xf numFmtId="0" fontId="130" fillId="0" borderId="25" xfId="0" applyFont="1" applyFill="1" applyBorder="1" applyAlignment="1">
      <alignment horizontal="center" wrapText="1"/>
    </xf>
    <xf numFmtId="0" fontId="130" fillId="0" borderId="25" xfId="0" applyFont="1" applyFill="1" applyBorder="1" applyAlignment="1">
      <alignment wrapText="1"/>
    </xf>
    <xf numFmtId="21" fontId="130" fillId="0" borderId="25" xfId="0" applyNumberFormat="1" applyFont="1" applyFill="1" applyBorder="1" applyAlignment="1">
      <alignment horizontal="center" wrapText="1"/>
    </xf>
    <xf numFmtId="21" fontId="131" fillId="0" borderId="25" xfId="0" applyNumberFormat="1" applyFont="1" applyFill="1" applyBorder="1" applyAlignment="1">
      <alignment/>
    </xf>
    <xf numFmtId="0" fontId="130" fillId="0" borderId="26" xfId="0" applyFont="1" applyFill="1" applyBorder="1" applyAlignment="1">
      <alignment wrapText="1"/>
    </xf>
    <xf numFmtId="0" fontId="142" fillId="0" borderId="17" xfId="0" applyFont="1" applyFill="1" applyBorder="1" applyAlignment="1">
      <alignment horizontal="left"/>
    </xf>
    <xf numFmtId="21" fontId="157" fillId="0" borderId="21" xfId="0" applyNumberFormat="1" applyFont="1" applyFill="1" applyBorder="1" applyAlignment="1">
      <alignment horizontal="center" wrapText="1"/>
    </xf>
    <xf numFmtId="21" fontId="158" fillId="0" borderId="21" xfId="0" applyNumberFormat="1" applyFont="1" applyFill="1" applyBorder="1" applyAlignment="1">
      <alignment/>
    </xf>
    <xf numFmtId="0" fontId="157" fillId="0" borderId="43" xfId="0" applyFont="1" applyFill="1" applyBorder="1" applyAlignment="1">
      <alignment wrapText="1"/>
    </xf>
    <xf numFmtId="21" fontId="140" fillId="0" borderId="21" xfId="0" applyNumberFormat="1" applyFont="1" applyFill="1" applyBorder="1" applyAlignment="1">
      <alignment horizontal="center" wrapText="1"/>
    </xf>
    <xf numFmtId="21" fontId="141" fillId="0" borderId="21" xfId="0" applyNumberFormat="1" applyFont="1" applyFill="1" applyBorder="1" applyAlignment="1">
      <alignment/>
    </xf>
    <xf numFmtId="0" fontId="140" fillId="0" borderId="43" xfId="0" applyFont="1" applyFill="1" applyBorder="1" applyAlignment="1">
      <alignment wrapText="1"/>
    </xf>
    <xf numFmtId="0" fontId="140" fillId="0" borderId="29" xfId="0" applyFont="1" applyFill="1" applyBorder="1" applyAlignment="1" quotePrefix="1">
      <alignment horizontal="right" wrapText="1"/>
    </xf>
    <xf numFmtId="171" fontId="130" fillId="0" borderId="21" xfId="0" applyNumberFormat="1" applyFont="1" applyFill="1" applyBorder="1" applyAlignment="1">
      <alignment wrapText="1"/>
    </xf>
    <xf numFmtId="171" fontId="130" fillId="0" borderId="15" xfId="0" applyNumberFormat="1" applyFont="1" applyFill="1" applyBorder="1" applyAlignment="1">
      <alignment wrapText="1"/>
    </xf>
    <xf numFmtId="171" fontId="130" fillId="0" borderId="37" xfId="0" applyNumberFormat="1" applyFont="1" applyFill="1" applyBorder="1" applyAlignment="1">
      <alignment wrapText="1"/>
    </xf>
    <xf numFmtId="171" fontId="140" fillId="0" borderId="15" xfId="0" applyNumberFormat="1" applyFont="1" applyFill="1" applyBorder="1" applyAlignment="1">
      <alignment wrapText="1"/>
    </xf>
    <xf numFmtId="0" fontId="142" fillId="0" borderId="17" xfId="0" applyFont="1" applyFill="1" applyBorder="1" applyAlignment="1">
      <alignment/>
    </xf>
    <xf numFmtId="0" fontId="130" fillId="0" borderId="44" xfId="0" applyFont="1" applyFill="1" applyBorder="1" applyAlignment="1" quotePrefix="1">
      <alignment horizontal="right" wrapText="1"/>
    </xf>
    <xf numFmtId="0" fontId="130" fillId="0" borderId="45" xfId="0" applyFont="1" applyFill="1" applyBorder="1" applyAlignment="1">
      <alignment horizontal="center" wrapText="1"/>
    </xf>
    <xf numFmtId="0" fontId="130" fillId="0" borderId="27" xfId="0" applyFont="1" applyFill="1" applyBorder="1" applyAlignment="1">
      <alignment horizontal="center" wrapText="1"/>
    </xf>
    <xf numFmtId="0" fontId="130" fillId="0" borderId="27" xfId="0" applyFont="1" applyFill="1" applyBorder="1" applyAlignment="1">
      <alignment wrapText="1"/>
    </xf>
    <xf numFmtId="171" fontId="130" fillId="0" borderId="27" xfId="0" applyNumberFormat="1" applyFont="1" applyFill="1" applyBorder="1" applyAlignment="1">
      <alignment wrapText="1"/>
    </xf>
    <xf numFmtId="21" fontId="130" fillId="0" borderId="27" xfId="0" applyNumberFormat="1" applyFont="1" applyFill="1" applyBorder="1" applyAlignment="1">
      <alignment horizontal="center" wrapText="1"/>
    </xf>
    <xf numFmtId="21" fontId="131" fillId="0" borderId="27" xfId="0" applyNumberFormat="1" applyFont="1" applyFill="1" applyBorder="1" applyAlignment="1">
      <alignment/>
    </xf>
    <xf numFmtId="0" fontId="130" fillId="0" borderId="23" xfId="0" applyFont="1" applyFill="1" applyBorder="1" applyAlignment="1">
      <alignment wrapText="1"/>
    </xf>
    <xf numFmtId="171" fontId="130" fillId="0" borderId="25" xfId="0" applyNumberFormat="1" applyFont="1" applyFill="1" applyBorder="1" applyAlignment="1">
      <alignment wrapText="1"/>
    </xf>
    <xf numFmtId="0" fontId="132" fillId="0" borderId="46" xfId="0" applyFont="1" applyFill="1" applyBorder="1" applyAlignment="1">
      <alignment/>
    </xf>
    <xf numFmtId="0" fontId="157" fillId="0" borderId="37" xfId="0" applyFont="1" applyFill="1" applyBorder="1" applyAlignment="1">
      <alignment wrapText="1"/>
    </xf>
    <xf numFmtId="171" fontId="157" fillId="0" borderId="13" xfId="0" applyNumberFormat="1" applyFont="1" applyFill="1" applyBorder="1" applyAlignment="1">
      <alignment wrapText="1"/>
    </xf>
    <xf numFmtId="0" fontId="157" fillId="0" borderId="22" xfId="0" applyFont="1" applyFill="1" applyBorder="1" applyAlignment="1" quotePrefix="1">
      <alignment horizontal="right" wrapText="1"/>
    </xf>
    <xf numFmtId="0" fontId="157" fillId="0" borderId="15" xfId="0" applyFont="1" applyFill="1" applyBorder="1" applyAlignment="1">
      <alignment horizontal="center" wrapText="1"/>
    </xf>
    <xf numFmtId="0" fontId="142" fillId="0" borderId="47" xfId="0" applyFont="1" applyFill="1" applyBorder="1" applyAlignment="1">
      <alignment horizontal="left"/>
    </xf>
    <xf numFmtId="171" fontId="157" fillId="0" borderId="21" xfId="0" applyNumberFormat="1" applyFont="1" applyFill="1" applyBorder="1" applyAlignment="1">
      <alignment wrapText="1"/>
    </xf>
    <xf numFmtId="171" fontId="140" fillId="0" borderId="21" xfId="0" applyNumberFormat="1" applyFont="1" applyFill="1" applyBorder="1" applyAlignment="1">
      <alignment wrapText="1"/>
    </xf>
    <xf numFmtId="0" fontId="157" fillId="0" borderId="29" xfId="0" applyFont="1" applyFill="1" applyBorder="1" applyAlignment="1" quotePrefix="1">
      <alignment horizontal="right" wrapText="1"/>
    </xf>
    <xf numFmtId="0" fontId="157" fillId="0" borderId="25" xfId="0" applyFont="1" applyFill="1" applyBorder="1" applyAlignment="1">
      <alignment horizontal="center" wrapText="1"/>
    </xf>
    <xf numFmtId="171" fontId="157" fillId="0" borderId="25" xfId="0" applyNumberFormat="1" applyFont="1" applyFill="1" applyBorder="1" applyAlignment="1">
      <alignment wrapText="1"/>
    </xf>
    <xf numFmtId="0" fontId="142" fillId="0" borderId="46" xfId="0" applyFont="1" applyFill="1" applyBorder="1" applyAlignment="1">
      <alignment horizontal="left"/>
    </xf>
    <xf numFmtId="171" fontId="136" fillId="0" borderId="18" xfId="0" applyNumberFormat="1" applyFont="1" applyFill="1" applyBorder="1" applyAlignment="1">
      <alignment/>
    </xf>
    <xf numFmtId="0" fontId="154" fillId="0" borderId="17" xfId="0" applyFont="1" applyFill="1" applyBorder="1" applyAlignment="1">
      <alignment/>
    </xf>
    <xf numFmtId="0" fontId="150" fillId="0" borderId="17" xfId="0" applyFont="1" applyFill="1" applyBorder="1" applyAlignment="1">
      <alignment/>
    </xf>
    <xf numFmtId="21" fontId="162" fillId="0" borderId="24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34" xfId="0" applyFont="1" applyFill="1" applyBorder="1" applyAlignment="1">
      <alignment horizontal="left"/>
    </xf>
    <xf numFmtId="168" fontId="17" fillId="4" borderId="48" xfId="0" applyNumberFormat="1" applyFont="1" applyFill="1" applyBorder="1" applyAlignment="1">
      <alignment horizontal="center" wrapText="1"/>
    </xf>
    <xf numFmtId="0" fontId="20" fillId="4" borderId="39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wrapText="1"/>
    </xf>
    <xf numFmtId="0" fontId="20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52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38" xfId="0" applyFont="1" applyFill="1" applyBorder="1" applyAlignment="1">
      <alignment horizontal="right" wrapText="1"/>
    </xf>
    <xf numFmtId="0" fontId="21" fillId="0" borderId="48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wrapText="1"/>
    </xf>
    <xf numFmtId="0" fontId="20" fillId="4" borderId="38" xfId="0" applyFont="1" applyFill="1" applyBorder="1" applyAlignment="1">
      <alignment horizontal="center" wrapText="1"/>
    </xf>
    <xf numFmtId="168" fontId="20" fillId="4" borderId="39" xfId="0" applyNumberFormat="1" applyFont="1" applyFill="1" applyBorder="1" applyAlignment="1">
      <alignment horizontal="center" wrapText="1"/>
    </xf>
    <xf numFmtId="168" fontId="20" fillId="4" borderId="51" xfId="0" applyNumberFormat="1" applyFont="1" applyFill="1" applyBorder="1" applyAlignment="1">
      <alignment horizontal="center" wrapText="1"/>
    </xf>
    <xf numFmtId="0" fontId="20" fillId="4" borderId="40" xfId="0" applyFont="1" applyFill="1" applyBorder="1" applyAlignment="1">
      <alignment horizontal="center" wrapText="1"/>
    </xf>
    <xf numFmtId="0" fontId="18" fillId="0" borderId="48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 wrapText="1"/>
    </xf>
    <xf numFmtId="0" fontId="18" fillId="4" borderId="39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wrapText="1"/>
    </xf>
    <xf numFmtId="0" fontId="21" fillId="0" borderId="38" xfId="0" applyFont="1" applyFill="1" applyBorder="1" applyAlignment="1">
      <alignment horizontal="center" wrapText="1"/>
    </xf>
    <xf numFmtId="0" fontId="21" fillId="4" borderId="41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8" fillId="4" borderId="41" xfId="0" applyFont="1" applyFill="1" applyBorder="1" applyAlignment="1">
      <alignment horizontal="center" wrapText="1"/>
    </xf>
    <xf numFmtId="0" fontId="168" fillId="0" borderId="28" xfId="0" applyFont="1" applyFill="1" applyBorder="1" applyAlignment="1">
      <alignment horizontal="right" wrapText="1"/>
    </xf>
    <xf numFmtId="0" fontId="169" fillId="0" borderId="54" xfId="0" applyFont="1" applyFill="1" applyBorder="1" applyAlignment="1">
      <alignment wrapText="1"/>
    </xf>
    <xf numFmtId="21" fontId="169" fillId="4" borderId="28" xfId="0" applyNumberFormat="1" applyFont="1" applyFill="1" applyBorder="1" applyAlignment="1">
      <alignment horizontal="center" wrapText="1"/>
    </xf>
    <xf numFmtId="168" fontId="169" fillId="4" borderId="55" xfId="0" applyNumberFormat="1" applyFont="1" applyFill="1" applyBorder="1" applyAlignment="1">
      <alignment horizontal="center" wrapText="1"/>
    </xf>
    <xf numFmtId="171" fontId="169" fillId="4" borderId="13" xfId="0" applyNumberFormat="1" applyFont="1" applyFill="1" applyBorder="1" applyAlignment="1">
      <alignment horizontal="center" wrapText="1"/>
    </xf>
    <xf numFmtId="21" fontId="169" fillId="4" borderId="14" xfId="0" applyNumberFormat="1" applyFont="1" applyFill="1" applyBorder="1" applyAlignment="1">
      <alignment horizontal="center"/>
    </xf>
    <xf numFmtId="0" fontId="168" fillId="0" borderId="56" xfId="0" applyFont="1" applyFill="1" applyBorder="1" applyAlignment="1">
      <alignment wrapText="1"/>
    </xf>
    <xf numFmtId="0" fontId="168" fillId="0" borderId="13" xfId="0" applyFont="1" applyFill="1" applyBorder="1" applyAlignment="1">
      <alignment horizontal="right" wrapText="1"/>
    </xf>
    <xf numFmtId="0" fontId="168" fillId="0" borderId="13" xfId="0" applyFont="1" applyFill="1" applyBorder="1" applyAlignment="1">
      <alignment wrapText="1"/>
    </xf>
    <xf numFmtId="0" fontId="168" fillId="0" borderId="54" xfId="0" applyFont="1" applyFill="1" applyBorder="1" applyAlignment="1">
      <alignment wrapText="1"/>
    </xf>
    <xf numFmtId="0" fontId="169" fillId="0" borderId="21" xfId="0" applyFont="1" applyFill="1" applyBorder="1" applyAlignment="1">
      <alignment wrapText="1"/>
    </xf>
    <xf numFmtId="0" fontId="169" fillId="0" borderId="14" xfId="0" applyFont="1" applyFill="1" applyBorder="1" applyAlignment="1">
      <alignment horizontal="left" wrapText="1"/>
    </xf>
    <xf numFmtId="21" fontId="169" fillId="0" borderId="57" xfId="55" applyNumberFormat="1" applyFont="1" applyFill="1" applyBorder="1" applyAlignment="1">
      <alignment horizontal="center" wrapText="1"/>
      <protection/>
    </xf>
    <xf numFmtId="1" fontId="169" fillId="0" borderId="58" xfId="0" applyNumberFormat="1" applyFont="1" applyFill="1" applyBorder="1" applyAlignment="1">
      <alignment horizontal="center" wrapText="1"/>
    </xf>
    <xf numFmtId="21" fontId="169" fillId="0" borderId="14" xfId="0" applyNumberFormat="1" applyFont="1" applyFill="1" applyBorder="1" applyAlignment="1">
      <alignment horizontal="center"/>
    </xf>
    <xf numFmtId="1" fontId="169" fillId="0" borderId="17" xfId="0" applyNumberFormat="1" applyFont="1" applyFill="1" applyBorder="1" applyAlignment="1">
      <alignment horizontal="center" wrapText="1"/>
    </xf>
    <xf numFmtId="21" fontId="169" fillId="0" borderId="15" xfId="0" applyNumberFormat="1" applyFont="1" applyFill="1" applyBorder="1" applyAlignment="1">
      <alignment horizontal="center" wrapText="1"/>
    </xf>
    <xf numFmtId="171" fontId="169" fillId="0" borderId="17" xfId="0" applyNumberFormat="1" applyFont="1" applyFill="1" applyBorder="1" applyAlignment="1">
      <alignment horizontal="center" wrapText="1"/>
    </xf>
    <xf numFmtId="0" fontId="168" fillId="0" borderId="0" xfId="0" applyFont="1" applyFill="1" applyBorder="1" applyAlignment="1">
      <alignment/>
    </xf>
    <xf numFmtId="0" fontId="168" fillId="0" borderId="0" xfId="0" applyFont="1" applyBorder="1" applyAlignment="1">
      <alignment/>
    </xf>
    <xf numFmtId="0" fontId="168" fillId="0" borderId="20" xfId="0" applyFont="1" applyFill="1" applyBorder="1" applyAlignment="1">
      <alignment horizontal="right" wrapText="1"/>
    </xf>
    <xf numFmtId="0" fontId="169" fillId="0" borderId="59" xfId="0" applyFont="1" applyFill="1" applyBorder="1" applyAlignment="1">
      <alignment wrapText="1"/>
    </xf>
    <xf numFmtId="21" fontId="169" fillId="4" borderId="20" xfId="0" applyNumberFormat="1" applyFont="1" applyFill="1" applyBorder="1" applyAlignment="1">
      <alignment horizontal="center" wrapText="1"/>
    </xf>
    <xf numFmtId="171" fontId="169" fillId="4" borderId="21" xfId="0" applyNumberFormat="1" applyFont="1" applyFill="1" applyBorder="1" applyAlignment="1">
      <alignment horizontal="center" wrapText="1"/>
    </xf>
    <xf numFmtId="21" fontId="169" fillId="4" borderId="43" xfId="0" applyNumberFormat="1" applyFont="1" applyFill="1" applyBorder="1" applyAlignment="1">
      <alignment horizontal="center"/>
    </xf>
    <xf numFmtId="0" fontId="168" fillId="0" borderId="55" xfId="0" applyFont="1" applyFill="1" applyBorder="1" applyAlignment="1">
      <alignment wrapText="1"/>
    </xf>
    <xf numFmtId="0" fontId="168" fillId="0" borderId="21" xfId="0" applyFont="1" applyFill="1" applyBorder="1" applyAlignment="1">
      <alignment horizontal="right" wrapText="1"/>
    </xf>
    <xf numFmtId="0" fontId="168" fillId="0" borderId="21" xfId="0" applyFont="1" applyFill="1" applyBorder="1" applyAlignment="1">
      <alignment wrapText="1"/>
    </xf>
    <xf numFmtId="0" fontId="168" fillId="0" borderId="59" xfId="0" applyFont="1" applyFill="1" applyBorder="1" applyAlignment="1">
      <alignment wrapText="1"/>
    </xf>
    <xf numFmtId="0" fontId="169" fillId="0" borderId="15" xfId="0" applyFont="1" applyFill="1" applyBorder="1" applyAlignment="1">
      <alignment wrapText="1"/>
    </xf>
    <xf numFmtId="0" fontId="169" fillId="0" borderId="43" xfId="0" applyFont="1" applyFill="1" applyBorder="1" applyAlignment="1">
      <alignment horizontal="left" wrapText="1"/>
    </xf>
    <xf numFmtId="21" fontId="169" fillId="0" borderId="43" xfId="0" applyNumberFormat="1" applyFont="1" applyFill="1" applyBorder="1" applyAlignment="1">
      <alignment horizontal="center"/>
    </xf>
    <xf numFmtId="0" fontId="169" fillId="32" borderId="59" xfId="0" applyFont="1" applyFill="1" applyBorder="1" applyAlignment="1">
      <alignment wrapText="1"/>
    </xf>
    <xf numFmtId="21" fontId="169" fillId="0" borderId="15" xfId="55" applyNumberFormat="1" applyFont="1" applyFill="1" applyBorder="1" applyAlignment="1">
      <alignment horizontal="center" wrapText="1"/>
      <protection/>
    </xf>
    <xf numFmtId="21" fontId="169" fillId="0" borderId="57" xfId="55" applyNumberFormat="1" applyFont="1" applyFill="1" applyBorder="1" applyAlignment="1">
      <alignment horizontal="center" vertical="center" wrapText="1"/>
      <protection/>
    </xf>
    <xf numFmtId="21" fontId="169" fillId="0" borderId="57" xfId="0" applyNumberFormat="1" applyFont="1" applyFill="1" applyBorder="1" applyAlignment="1">
      <alignment horizontal="center" wrapText="1"/>
    </xf>
    <xf numFmtId="0" fontId="170" fillId="0" borderId="20" xfId="0" applyFont="1" applyFill="1" applyBorder="1" applyAlignment="1">
      <alignment horizontal="right" wrapText="1"/>
    </xf>
    <xf numFmtId="0" fontId="171" fillId="0" borderId="59" xfId="0" applyFont="1" applyFill="1" applyBorder="1" applyAlignment="1">
      <alignment wrapText="1"/>
    </xf>
    <xf numFmtId="21" fontId="171" fillId="4" borderId="20" xfId="0" applyNumberFormat="1" applyFont="1" applyFill="1" applyBorder="1" applyAlignment="1">
      <alignment horizontal="center" wrapText="1"/>
    </xf>
    <xf numFmtId="168" fontId="171" fillId="4" borderId="55" xfId="0" applyNumberFormat="1" applyFont="1" applyFill="1" applyBorder="1" applyAlignment="1">
      <alignment horizontal="center" wrapText="1"/>
    </xf>
    <xf numFmtId="171" fontId="171" fillId="4" borderId="21" xfId="0" applyNumberFormat="1" applyFont="1" applyFill="1" applyBorder="1" applyAlignment="1">
      <alignment horizontal="center" wrapText="1"/>
    </xf>
    <xf numFmtId="21" fontId="171" fillId="4" borderId="43" xfId="0" applyNumberFormat="1" applyFont="1" applyFill="1" applyBorder="1" applyAlignment="1">
      <alignment horizontal="center"/>
    </xf>
    <xf numFmtId="0" fontId="170" fillId="0" borderId="55" xfId="0" applyFont="1" applyFill="1" applyBorder="1" applyAlignment="1">
      <alignment wrapText="1"/>
    </xf>
    <xf numFmtId="0" fontId="170" fillId="0" borderId="21" xfId="0" applyFont="1" applyFill="1" applyBorder="1" applyAlignment="1">
      <alignment horizontal="right" wrapText="1"/>
    </xf>
    <xf numFmtId="0" fontId="170" fillId="0" borderId="21" xfId="0" applyFont="1" applyFill="1" applyBorder="1" applyAlignment="1">
      <alignment wrapText="1"/>
    </xf>
    <xf numFmtId="0" fontId="170" fillId="0" borderId="59" xfId="0" applyFont="1" applyFill="1" applyBorder="1" applyAlignment="1">
      <alignment wrapText="1"/>
    </xf>
    <xf numFmtId="0" fontId="171" fillId="0" borderId="15" xfId="0" applyFont="1" applyFill="1" applyBorder="1" applyAlignment="1">
      <alignment wrapText="1"/>
    </xf>
    <xf numFmtId="0" fontId="171" fillId="0" borderId="43" xfId="0" applyFont="1" applyFill="1" applyBorder="1" applyAlignment="1">
      <alignment horizontal="left" wrapText="1"/>
    </xf>
    <xf numFmtId="21" fontId="171" fillId="0" borderId="57" xfId="55" applyNumberFormat="1" applyFont="1" applyFill="1" applyBorder="1" applyAlignment="1">
      <alignment horizontal="center" wrapText="1"/>
      <protection/>
    </xf>
    <xf numFmtId="1" fontId="171" fillId="0" borderId="17" xfId="0" applyNumberFormat="1" applyFont="1" applyFill="1" applyBorder="1" applyAlignment="1">
      <alignment horizontal="center" wrapText="1"/>
    </xf>
    <xf numFmtId="21" fontId="171" fillId="0" borderId="43" xfId="0" applyNumberFormat="1" applyFont="1" applyFill="1" applyBorder="1" applyAlignment="1">
      <alignment horizontal="center"/>
    </xf>
    <xf numFmtId="21" fontId="171" fillId="0" borderId="15" xfId="0" applyNumberFormat="1" applyFont="1" applyFill="1" applyBorder="1" applyAlignment="1">
      <alignment horizontal="center" wrapText="1"/>
    </xf>
    <xf numFmtId="171" fontId="171" fillId="0" borderId="17" xfId="0" applyNumberFormat="1" applyFont="1" applyFill="1" applyBorder="1" applyAlignment="1">
      <alignment horizontal="center" wrapText="1"/>
    </xf>
    <xf numFmtId="0" fontId="170" fillId="0" borderId="0" xfId="0" applyFont="1" applyFill="1" applyBorder="1" applyAlignment="1">
      <alignment/>
    </xf>
    <xf numFmtId="0" fontId="170" fillId="0" borderId="0" xfId="0" applyFont="1" applyBorder="1" applyAlignment="1">
      <alignment/>
    </xf>
    <xf numFmtId="0" fontId="170" fillId="0" borderId="15" xfId="0" applyFont="1" applyFill="1" applyBorder="1" applyAlignment="1">
      <alignment horizontal="center" wrapText="1"/>
    </xf>
    <xf numFmtId="21" fontId="171" fillId="0" borderId="57" xfId="55" applyNumberFormat="1" applyFont="1" applyFill="1" applyBorder="1" applyAlignment="1">
      <alignment horizontal="center" vertical="center" wrapText="1"/>
      <protection/>
    </xf>
    <xf numFmtId="21" fontId="171" fillId="0" borderId="15" xfId="55" applyNumberFormat="1" applyFont="1" applyFill="1" applyBorder="1" applyAlignment="1">
      <alignment horizontal="center" wrapText="1"/>
      <protection/>
    </xf>
    <xf numFmtId="0" fontId="169" fillId="0" borderId="60" xfId="0" applyFont="1" applyFill="1" applyBorder="1" applyAlignment="1">
      <alignment wrapText="1"/>
    </xf>
    <xf numFmtId="0" fontId="168" fillId="0" borderId="15" xfId="0" applyFont="1" applyFill="1" applyBorder="1" applyAlignment="1">
      <alignment horizontal="right" wrapText="1"/>
    </xf>
    <xf numFmtId="0" fontId="168" fillId="0" borderId="15" xfId="0" applyFont="1" applyFill="1" applyBorder="1" applyAlignment="1">
      <alignment wrapText="1"/>
    </xf>
    <xf numFmtId="0" fontId="168" fillId="0" borderId="60" xfId="0" applyFont="1" applyFill="1" applyBorder="1" applyAlignment="1">
      <alignment wrapText="1"/>
    </xf>
    <xf numFmtId="0" fontId="169" fillId="0" borderId="16" xfId="0" applyFont="1" applyFill="1" applyBorder="1" applyAlignment="1">
      <alignment horizontal="left" wrapText="1"/>
    </xf>
    <xf numFmtId="21" fontId="168" fillId="0" borderId="0" xfId="0" applyNumberFormat="1" applyFont="1" applyFill="1" applyBorder="1" applyAlignment="1">
      <alignment/>
    </xf>
    <xf numFmtId="21" fontId="171" fillId="0" borderId="57" xfId="0" applyNumberFormat="1" applyFont="1" applyFill="1" applyBorder="1" applyAlignment="1">
      <alignment horizontal="center" wrapText="1"/>
    </xf>
    <xf numFmtId="0" fontId="168" fillId="0" borderId="15" xfId="0" applyFont="1" applyFill="1" applyBorder="1" applyAlignment="1">
      <alignment horizontal="center" wrapText="1"/>
    </xf>
    <xf numFmtId="0" fontId="169" fillId="0" borderId="61" xfId="0" applyFont="1" applyFill="1" applyBorder="1" applyAlignment="1">
      <alignment wrapText="1"/>
    </xf>
    <xf numFmtId="0" fontId="168" fillId="0" borderId="62" xfId="0" applyFont="1" applyFill="1" applyBorder="1" applyAlignment="1">
      <alignment wrapText="1"/>
    </xf>
    <xf numFmtId="0" fontId="168" fillId="0" borderId="27" xfId="0" applyFont="1" applyFill="1" applyBorder="1" applyAlignment="1">
      <alignment horizontal="right" wrapText="1"/>
    </xf>
    <xf numFmtId="0" fontId="168" fillId="0" borderId="27" xfId="0" applyFont="1" applyFill="1" applyBorder="1" applyAlignment="1">
      <alignment wrapText="1"/>
    </xf>
    <xf numFmtId="0" fontId="168" fillId="0" borderId="61" xfId="0" applyFont="1" applyFill="1" applyBorder="1" applyAlignment="1">
      <alignment wrapText="1"/>
    </xf>
    <xf numFmtId="0" fontId="169" fillId="0" borderId="27" xfId="0" applyFont="1" applyFill="1" applyBorder="1" applyAlignment="1">
      <alignment wrapText="1"/>
    </xf>
    <xf numFmtId="0" fontId="169" fillId="0" borderId="23" xfId="0" applyFont="1" applyFill="1" applyBorder="1" applyAlignment="1">
      <alignment horizontal="left" wrapText="1"/>
    </xf>
    <xf numFmtId="21" fontId="169" fillId="0" borderId="21" xfId="55" applyNumberFormat="1" applyFont="1" applyFill="1" applyBorder="1" applyAlignment="1">
      <alignment horizontal="center" wrapText="1"/>
      <protection/>
    </xf>
    <xf numFmtId="0" fontId="169" fillId="32" borderId="61" xfId="0" applyFont="1" applyFill="1" applyBorder="1" applyAlignment="1">
      <alignment wrapText="1"/>
    </xf>
    <xf numFmtId="0" fontId="168" fillId="0" borderId="45" xfId="0" applyFont="1" applyFill="1" applyBorder="1" applyAlignment="1">
      <alignment wrapText="1"/>
    </xf>
    <xf numFmtId="21" fontId="169" fillId="0" borderId="63" xfId="55" applyNumberFormat="1" applyFont="1" applyFill="1" applyBorder="1" applyAlignment="1">
      <alignment horizontal="center" wrapText="1"/>
      <protection/>
    </xf>
    <xf numFmtId="1" fontId="169" fillId="0" borderId="0" xfId="0" applyNumberFormat="1" applyFont="1" applyFill="1" applyBorder="1" applyAlignment="1">
      <alignment horizontal="center" wrapText="1"/>
    </xf>
    <xf numFmtId="21" fontId="169" fillId="0" borderId="64" xfId="0" applyNumberFormat="1" applyFont="1" applyFill="1" applyBorder="1" applyAlignment="1">
      <alignment horizontal="center"/>
    </xf>
    <xf numFmtId="21" fontId="169" fillId="0" borderId="27" xfId="55" applyNumberFormat="1" applyFont="1" applyFill="1" applyBorder="1" applyAlignment="1">
      <alignment horizontal="center" wrapText="1"/>
      <protection/>
    </xf>
    <xf numFmtId="171" fontId="169" fillId="0" borderId="0" xfId="0" applyNumberFormat="1" applyFont="1" applyFill="1" applyBorder="1" applyAlignment="1">
      <alignment horizontal="center" wrapText="1"/>
    </xf>
    <xf numFmtId="0" fontId="168" fillId="0" borderId="22" xfId="0" applyFont="1" applyFill="1" applyBorder="1" applyAlignment="1">
      <alignment wrapText="1"/>
    </xf>
    <xf numFmtId="21" fontId="169" fillId="0" borderId="65" xfId="55" applyNumberFormat="1" applyFont="1" applyFill="1" applyBorder="1" applyAlignment="1">
      <alignment horizontal="center" wrapText="1"/>
      <protection/>
    </xf>
    <xf numFmtId="1" fontId="169" fillId="0" borderId="47" xfId="0" applyNumberFormat="1" applyFont="1" applyFill="1" applyBorder="1" applyAlignment="1">
      <alignment horizontal="center" wrapText="1"/>
    </xf>
    <xf numFmtId="21" fontId="169" fillId="0" borderId="16" xfId="0" applyNumberFormat="1" applyFont="1" applyFill="1" applyBorder="1" applyAlignment="1">
      <alignment horizontal="center"/>
    </xf>
    <xf numFmtId="21" fontId="169" fillId="0" borderId="65" xfId="0" applyNumberFormat="1" applyFont="1" applyFill="1" applyBorder="1" applyAlignment="1">
      <alignment horizontal="center" wrapText="1"/>
    </xf>
    <xf numFmtId="171" fontId="169" fillId="0" borderId="47" xfId="0" applyNumberFormat="1" applyFont="1" applyFill="1" applyBorder="1" applyAlignment="1">
      <alignment horizontal="center" wrapText="1"/>
    </xf>
    <xf numFmtId="0" fontId="168" fillId="0" borderId="47" xfId="0" applyFont="1" applyBorder="1" applyAlignment="1">
      <alignment/>
    </xf>
    <xf numFmtId="0" fontId="168" fillId="0" borderId="20" xfId="0" applyFont="1" applyFill="1" applyBorder="1" applyAlignment="1">
      <alignment wrapText="1"/>
    </xf>
    <xf numFmtId="0" fontId="168" fillId="0" borderId="37" xfId="0" applyFont="1" applyFill="1" applyBorder="1" applyAlignment="1">
      <alignment horizontal="right" wrapText="1"/>
    </xf>
    <xf numFmtId="0" fontId="168" fillId="0" borderId="37" xfId="0" applyFont="1" applyFill="1" applyBorder="1" applyAlignment="1">
      <alignment wrapText="1"/>
    </xf>
    <xf numFmtId="0" fontId="168" fillId="0" borderId="66" xfId="0" applyFont="1" applyFill="1" applyBorder="1" applyAlignment="1">
      <alignment wrapText="1"/>
    </xf>
    <xf numFmtId="0" fontId="169" fillId="0" borderId="37" xfId="0" applyFont="1" applyFill="1" applyBorder="1" applyAlignment="1">
      <alignment wrapText="1"/>
    </xf>
    <xf numFmtId="0" fontId="169" fillId="0" borderId="64" xfId="0" applyFont="1" applyFill="1" applyBorder="1" applyAlignment="1">
      <alignment horizontal="left" wrapText="1"/>
    </xf>
    <xf numFmtId="21" fontId="169" fillId="0" borderId="67" xfId="55" applyNumberFormat="1" applyFont="1" applyFill="1" applyBorder="1" applyAlignment="1">
      <alignment horizontal="center" wrapText="1"/>
      <protection/>
    </xf>
    <xf numFmtId="0" fontId="168" fillId="0" borderId="68" xfId="0" applyFont="1" applyFill="1" applyBorder="1" applyAlignment="1">
      <alignment wrapText="1"/>
    </xf>
    <xf numFmtId="21" fontId="169" fillId="0" borderId="69" xfId="55" applyNumberFormat="1" applyFont="1" applyFill="1" applyBorder="1" applyAlignment="1">
      <alignment horizontal="center" wrapText="1"/>
      <protection/>
    </xf>
    <xf numFmtId="0" fontId="172" fillId="0" borderId="0" xfId="0" applyFont="1" applyFill="1" applyBorder="1" applyAlignment="1">
      <alignment/>
    </xf>
    <xf numFmtId="0" fontId="172" fillId="0" borderId="0" xfId="0" applyFont="1" applyBorder="1" applyAlignment="1">
      <alignment/>
    </xf>
    <xf numFmtId="0" fontId="172" fillId="0" borderId="47" xfId="0" applyFont="1" applyBorder="1" applyAlignment="1">
      <alignment/>
    </xf>
    <xf numFmtId="0" fontId="170" fillId="0" borderId="66" xfId="0" applyFont="1" applyFill="1" applyBorder="1" applyAlignment="1">
      <alignment wrapText="1"/>
    </xf>
    <xf numFmtId="0" fontId="171" fillId="0" borderId="37" xfId="0" applyFont="1" applyFill="1" applyBorder="1" applyAlignment="1">
      <alignment wrapText="1"/>
    </xf>
    <xf numFmtId="0" fontId="171" fillId="0" borderId="64" xfId="0" applyFont="1" applyFill="1" applyBorder="1" applyAlignment="1">
      <alignment horizontal="left" wrapText="1"/>
    </xf>
    <xf numFmtId="21" fontId="171" fillId="0" borderId="69" xfId="55" applyNumberFormat="1" applyFont="1" applyFill="1" applyBorder="1" applyAlignment="1">
      <alignment horizontal="center" wrapText="1"/>
      <protection/>
    </xf>
    <xf numFmtId="21" fontId="171" fillId="0" borderId="70" xfId="55" applyNumberFormat="1" applyFont="1" applyFill="1" applyBorder="1" applyAlignment="1">
      <alignment horizontal="center" wrapText="1"/>
      <protection/>
    </xf>
    <xf numFmtId="0" fontId="172" fillId="0" borderId="17" xfId="0" applyFont="1" applyBorder="1" applyAlignment="1">
      <alignment/>
    </xf>
    <xf numFmtId="0" fontId="168" fillId="0" borderId="21" xfId="0" applyFont="1" applyFill="1" applyBorder="1" applyAlignment="1">
      <alignment horizontal="center" wrapText="1"/>
    </xf>
    <xf numFmtId="21" fontId="169" fillId="0" borderId="70" xfId="55" applyNumberFormat="1" applyFont="1" applyFill="1" applyBorder="1" applyAlignment="1">
      <alignment horizontal="center" wrapText="1"/>
      <protection/>
    </xf>
    <xf numFmtId="1" fontId="171" fillId="0" borderId="0" xfId="0" applyNumberFormat="1" applyFont="1" applyFill="1" applyBorder="1" applyAlignment="1">
      <alignment horizontal="center" wrapText="1"/>
    </xf>
    <xf numFmtId="0" fontId="170" fillId="0" borderId="17" xfId="0" applyFont="1" applyBorder="1" applyAlignment="1">
      <alignment/>
    </xf>
    <xf numFmtId="0" fontId="168" fillId="0" borderId="17" xfId="0" applyFont="1" applyBorder="1" applyAlignment="1">
      <alignment/>
    </xf>
    <xf numFmtId="0" fontId="170" fillId="0" borderId="47" xfId="0" applyFont="1" applyBorder="1" applyAlignment="1">
      <alignment/>
    </xf>
    <xf numFmtId="21" fontId="169" fillId="0" borderId="70" xfId="55" applyNumberFormat="1" applyFont="1" applyFill="1" applyBorder="1" applyAlignment="1">
      <alignment horizontal="center" vertical="center" wrapText="1"/>
      <protection/>
    </xf>
    <xf numFmtId="0" fontId="170" fillId="0" borderId="0" xfId="0" applyFont="1" applyAlignment="1">
      <alignment/>
    </xf>
    <xf numFmtId="0" fontId="168" fillId="0" borderId="71" xfId="0" applyFont="1" applyFill="1" applyBorder="1" applyAlignment="1">
      <alignment wrapText="1"/>
    </xf>
    <xf numFmtId="21" fontId="169" fillId="0" borderId="72" xfId="55" applyNumberFormat="1" applyFont="1" applyFill="1" applyBorder="1" applyAlignment="1">
      <alignment horizontal="center" wrapText="1"/>
      <protection/>
    </xf>
    <xf numFmtId="0" fontId="171" fillId="0" borderId="60" xfId="0" applyFont="1" applyFill="1" applyBorder="1" applyAlignment="1">
      <alignment wrapText="1"/>
    </xf>
    <xf numFmtId="0" fontId="170" fillId="0" borderId="68" xfId="0" applyFont="1" applyFill="1" applyBorder="1" applyAlignment="1">
      <alignment wrapText="1"/>
    </xf>
    <xf numFmtId="0" fontId="170" fillId="0" borderId="15" xfId="0" applyFont="1" applyFill="1" applyBorder="1" applyAlignment="1">
      <alignment horizontal="right" wrapText="1"/>
    </xf>
    <xf numFmtId="0" fontId="170" fillId="0" borderId="15" xfId="0" applyFont="1" applyFill="1" applyBorder="1" applyAlignment="1">
      <alignment wrapText="1"/>
    </xf>
    <xf numFmtId="0" fontId="171" fillId="0" borderId="27" xfId="0" applyFont="1" applyFill="1" applyBorder="1" applyAlignment="1">
      <alignment wrapText="1"/>
    </xf>
    <xf numFmtId="21" fontId="171" fillId="0" borderId="63" xfId="55" applyNumberFormat="1" applyFont="1" applyFill="1" applyBorder="1" applyAlignment="1">
      <alignment horizontal="center" wrapText="1"/>
      <protection/>
    </xf>
    <xf numFmtId="0" fontId="171" fillId="0" borderId="21" xfId="0" applyFont="1" applyFill="1" applyBorder="1" applyAlignment="1">
      <alignment wrapText="1"/>
    </xf>
    <xf numFmtId="21" fontId="171" fillId="0" borderId="67" xfId="55" applyNumberFormat="1" applyFont="1" applyFill="1" applyBorder="1" applyAlignment="1">
      <alignment horizontal="center" wrapText="1"/>
      <protection/>
    </xf>
    <xf numFmtId="0" fontId="168" fillId="0" borderId="49" xfId="0" applyFont="1" applyBorder="1" applyAlignment="1">
      <alignment/>
    </xf>
    <xf numFmtId="0" fontId="130" fillId="0" borderId="55" xfId="0" applyFont="1" applyFill="1" applyBorder="1" applyAlignment="1">
      <alignment horizontal="center" wrapText="1"/>
    </xf>
    <xf numFmtId="0" fontId="140" fillId="0" borderId="55" xfId="0" applyFont="1" applyFill="1" applyBorder="1" applyAlignment="1">
      <alignment horizontal="center" wrapText="1"/>
    </xf>
    <xf numFmtId="0" fontId="171" fillId="32" borderId="59" xfId="0" applyFont="1" applyFill="1" applyBorder="1" applyAlignment="1">
      <alignment wrapText="1"/>
    </xf>
    <xf numFmtId="0" fontId="168" fillId="0" borderId="55" xfId="0" applyFont="1" applyFill="1" applyBorder="1" applyAlignment="1">
      <alignment horizontal="center" wrapText="1"/>
    </xf>
    <xf numFmtId="0" fontId="170" fillId="0" borderId="55" xfId="0" applyFont="1" applyFill="1" applyBorder="1" applyAlignment="1">
      <alignment horizontal="center" wrapText="1"/>
    </xf>
    <xf numFmtId="21" fontId="171" fillId="0" borderId="70" xfId="55" applyNumberFormat="1" applyFont="1" applyFill="1" applyBorder="1" applyAlignment="1">
      <alignment horizontal="center" vertical="center" wrapText="1"/>
      <protection/>
    </xf>
    <xf numFmtId="0" fontId="173" fillId="0" borderId="20" xfId="0" applyFont="1" applyFill="1" applyBorder="1" applyAlignment="1">
      <alignment horizontal="right" wrapText="1"/>
    </xf>
    <xf numFmtId="0" fontId="174" fillId="0" borderId="21" xfId="0" applyFont="1" applyFill="1" applyBorder="1" applyAlignment="1">
      <alignment horizontal="center" wrapText="1"/>
    </xf>
    <xf numFmtId="0" fontId="175" fillId="32" borderId="59" xfId="0" applyFont="1" applyFill="1" applyBorder="1" applyAlignment="1">
      <alignment wrapText="1"/>
    </xf>
    <xf numFmtId="21" fontId="175" fillId="4" borderId="20" xfId="0" applyNumberFormat="1" applyFont="1" applyFill="1" applyBorder="1" applyAlignment="1">
      <alignment horizontal="center" wrapText="1"/>
    </xf>
    <xf numFmtId="168" fontId="175" fillId="4" borderId="21" xfId="0" applyNumberFormat="1" applyFont="1" applyFill="1" applyBorder="1" applyAlignment="1">
      <alignment horizontal="center" wrapText="1"/>
    </xf>
    <xf numFmtId="175" fontId="175" fillId="4" borderId="21" xfId="0" applyNumberFormat="1" applyFont="1" applyFill="1" applyBorder="1" applyAlignment="1">
      <alignment horizontal="center" wrapText="1"/>
    </xf>
    <xf numFmtId="21" fontId="175" fillId="4" borderId="43" xfId="0" applyNumberFormat="1" applyFont="1" applyFill="1" applyBorder="1" applyAlignment="1">
      <alignment horizontal="center"/>
    </xf>
    <xf numFmtId="0" fontId="173" fillId="0" borderId="56" xfId="0" applyFont="1" applyFill="1" applyBorder="1" applyAlignment="1">
      <alignment wrapText="1"/>
    </xf>
    <xf numFmtId="0" fontId="173" fillId="0" borderId="21" xfId="0" applyFont="1" applyFill="1" applyBorder="1" applyAlignment="1">
      <alignment horizontal="right" wrapText="1"/>
    </xf>
    <xf numFmtId="0" fontId="173" fillId="0" borderId="21" xfId="0" applyFont="1" applyFill="1" applyBorder="1" applyAlignment="1">
      <alignment wrapText="1"/>
    </xf>
    <xf numFmtId="0" fontId="173" fillId="0" borderId="59" xfId="0" applyFont="1" applyFill="1" applyBorder="1" applyAlignment="1">
      <alignment wrapText="1"/>
    </xf>
    <xf numFmtId="0" fontId="175" fillId="0" borderId="21" xfId="0" applyFont="1" applyFill="1" applyBorder="1" applyAlignment="1">
      <alignment wrapText="1"/>
    </xf>
    <xf numFmtId="0" fontId="175" fillId="0" borderId="59" xfId="0" applyFont="1" applyFill="1" applyBorder="1" applyAlignment="1">
      <alignment wrapText="1"/>
    </xf>
    <xf numFmtId="0" fontId="175" fillId="0" borderId="43" xfId="0" applyFont="1" applyFill="1" applyBorder="1" applyAlignment="1">
      <alignment horizontal="left" wrapText="1"/>
    </xf>
    <xf numFmtId="21" fontId="175" fillId="0" borderId="70" xfId="55" applyNumberFormat="1" applyFont="1" applyFill="1" applyBorder="1" applyAlignment="1">
      <alignment horizontal="center" wrapText="1"/>
      <protection/>
    </xf>
    <xf numFmtId="1" fontId="175" fillId="0" borderId="17" xfId="0" applyNumberFormat="1" applyFont="1" applyFill="1" applyBorder="1" applyAlignment="1">
      <alignment horizontal="center" wrapText="1"/>
    </xf>
    <xf numFmtId="21" fontId="175" fillId="0" borderId="43" xfId="0" applyNumberFormat="1" applyFont="1" applyFill="1" applyBorder="1" applyAlignment="1">
      <alignment horizontal="center"/>
    </xf>
    <xf numFmtId="21" fontId="175" fillId="0" borderId="67" xfId="55" applyNumberFormat="1" applyFont="1" applyFill="1" applyBorder="1" applyAlignment="1">
      <alignment horizontal="center" wrapText="1"/>
      <protection/>
    </xf>
    <xf numFmtId="175" fontId="175" fillId="0" borderId="17" xfId="0" applyNumberFormat="1" applyFont="1" applyFill="1" applyBorder="1" applyAlignment="1">
      <alignment horizontal="center" wrapText="1"/>
    </xf>
    <xf numFmtId="0" fontId="173" fillId="0" borderId="0" xfId="0" applyFont="1" applyFill="1" applyBorder="1" applyAlignment="1">
      <alignment/>
    </xf>
    <xf numFmtId="0" fontId="173" fillId="0" borderId="0" xfId="0" applyFont="1" applyBorder="1" applyAlignment="1">
      <alignment/>
    </xf>
    <xf numFmtId="0" fontId="173" fillId="0" borderId="17" xfId="0" applyFont="1" applyBorder="1" applyAlignment="1">
      <alignment/>
    </xf>
    <xf numFmtId="21" fontId="175" fillId="4" borderId="22" xfId="0" applyNumberFormat="1" applyFont="1" applyFill="1" applyBorder="1" applyAlignment="1">
      <alignment horizontal="center" wrapText="1"/>
    </xf>
    <xf numFmtId="168" fontId="175" fillId="4" borderId="15" xfId="0" applyNumberFormat="1" applyFont="1" applyFill="1" applyBorder="1" applyAlignment="1">
      <alignment horizontal="center" wrapText="1"/>
    </xf>
    <xf numFmtId="175" fontId="175" fillId="4" borderId="15" xfId="0" applyNumberFormat="1" applyFont="1" applyFill="1" applyBorder="1" applyAlignment="1">
      <alignment horizontal="center" wrapText="1"/>
    </xf>
    <xf numFmtId="21" fontId="175" fillId="4" borderId="16" xfId="0" applyNumberFormat="1" applyFont="1" applyFill="1" applyBorder="1" applyAlignment="1">
      <alignment horizontal="center"/>
    </xf>
    <xf numFmtId="0" fontId="173" fillId="0" borderId="55" xfId="0" applyFont="1" applyFill="1" applyBorder="1" applyAlignment="1">
      <alignment wrapText="1"/>
    </xf>
    <xf numFmtId="0" fontId="175" fillId="0" borderId="15" xfId="0" applyFont="1" applyFill="1" applyBorder="1" applyAlignment="1">
      <alignment wrapText="1"/>
    </xf>
    <xf numFmtId="21" fontId="175" fillId="0" borderId="70" xfId="55" applyNumberFormat="1" applyFont="1" applyFill="1" applyBorder="1" applyAlignment="1">
      <alignment horizontal="center" vertical="center" wrapText="1"/>
      <protection/>
    </xf>
    <xf numFmtId="21" fontId="175" fillId="0" borderId="57" xfId="55" applyNumberFormat="1" applyFont="1" applyFill="1" applyBorder="1" applyAlignment="1">
      <alignment horizontal="center" wrapText="1"/>
      <protection/>
    </xf>
    <xf numFmtId="0" fontId="173" fillId="0" borderId="47" xfId="0" applyFont="1" applyBorder="1" applyAlignment="1">
      <alignment/>
    </xf>
    <xf numFmtId="21" fontId="171" fillId="4" borderId="22" xfId="0" applyNumberFormat="1" applyFont="1" applyFill="1" applyBorder="1" applyAlignment="1">
      <alignment horizontal="center" wrapText="1"/>
    </xf>
    <xf numFmtId="168" fontId="171" fillId="4" borderId="15" xfId="0" applyNumberFormat="1" applyFont="1" applyFill="1" applyBorder="1" applyAlignment="1">
      <alignment horizontal="center" wrapText="1"/>
    </xf>
    <xf numFmtId="175" fontId="171" fillId="4" borderId="15" xfId="0" applyNumberFormat="1" applyFont="1" applyFill="1" applyBorder="1" applyAlignment="1">
      <alignment horizontal="center" wrapText="1"/>
    </xf>
    <xf numFmtId="21" fontId="171" fillId="4" borderId="16" xfId="0" applyNumberFormat="1" applyFont="1" applyFill="1" applyBorder="1" applyAlignment="1">
      <alignment horizontal="center"/>
    </xf>
    <xf numFmtId="175" fontId="171" fillId="0" borderId="17" xfId="0" applyNumberFormat="1" applyFont="1" applyFill="1" applyBorder="1" applyAlignment="1">
      <alignment horizontal="center" wrapText="1"/>
    </xf>
    <xf numFmtId="0" fontId="176" fillId="0" borderId="20" xfId="0" applyFont="1" applyFill="1" applyBorder="1" applyAlignment="1">
      <alignment horizontal="right" wrapText="1"/>
    </xf>
    <xf numFmtId="0" fontId="174" fillId="0" borderId="15" xfId="0" applyFont="1" applyFill="1" applyBorder="1" applyAlignment="1">
      <alignment horizontal="center" wrapText="1"/>
    </xf>
    <xf numFmtId="171" fontId="175" fillId="0" borderId="17" xfId="0" applyNumberFormat="1" applyFont="1" applyFill="1" applyBorder="1" applyAlignment="1">
      <alignment horizontal="center" wrapText="1"/>
    </xf>
    <xf numFmtId="0" fontId="170" fillId="0" borderId="22" xfId="0" applyFont="1" applyFill="1" applyBorder="1" applyAlignment="1">
      <alignment horizontal="right" wrapText="1"/>
    </xf>
    <xf numFmtId="0" fontId="170" fillId="0" borderId="60" xfId="0" applyFont="1" applyFill="1" applyBorder="1" applyAlignment="1">
      <alignment wrapText="1"/>
    </xf>
    <xf numFmtId="0" fontId="171" fillId="0" borderId="16" xfId="0" applyFont="1" applyFill="1" applyBorder="1" applyAlignment="1">
      <alignment horizontal="left" wrapText="1"/>
    </xf>
    <xf numFmtId="21" fontId="171" fillId="0" borderId="65" xfId="55" applyNumberFormat="1" applyFont="1" applyFill="1" applyBorder="1" applyAlignment="1">
      <alignment horizontal="center" wrapText="1"/>
      <protection/>
    </xf>
    <xf numFmtId="1" fontId="171" fillId="0" borderId="47" xfId="0" applyNumberFormat="1" applyFont="1" applyFill="1" applyBorder="1" applyAlignment="1">
      <alignment horizontal="center" wrapText="1"/>
    </xf>
    <xf numFmtId="21" fontId="171" fillId="0" borderId="16" xfId="0" applyNumberFormat="1" applyFont="1" applyFill="1" applyBorder="1" applyAlignment="1">
      <alignment horizontal="center"/>
    </xf>
    <xf numFmtId="0" fontId="173" fillId="0" borderId="73" xfId="0" applyFont="1" applyBorder="1" applyAlignment="1">
      <alignment/>
    </xf>
    <xf numFmtId="0" fontId="18" fillId="0" borderId="36" xfId="0" applyFont="1" applyFill="1" applyBorder="1" applyAlignment="1">
      <alignment horizontal="right" wrapText="1"/>
    </xf>
    <xf numFmtId="0" fontId="21" fillId="0" borderId="6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wrapText="1"/>
    </xf>
    <xf numFmtId="0" fontId="20" fillId="4" borderId="36" xfId="0" applyFont="1" applyFill="1" applyBorder="1" applyAlignment="1">
      <alignment horizontal="center" wrapText="1"/>
    </xf>
    <xf numFmtId="168" fontId="20" fillId="4" borderId="37" xfId="0" applyNumberFormat="1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35" xfId="0" applyFont="1" applyFill="1" applyBorder="1" applyAlignment="1">
      <alignment horizontal="center" wrapText="1"/>
    </xf>
    <xf numFmtId="0" fontId="18" fillId="0" borderId="62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left" wrapText="1"/>
    </xf>
    <xf numFmtId="0" fontId="18" fillId="0" borderId="37" xfId="0" applyFont="1" applyFill="1" applyBorder="1" applyAlignment="1">
      <alignment wrapText="1"/>
    </xf>
    <xf numFmtId="0" fontId="18" fillId="4" borderId="37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4" borderId="64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4" borderId="64" xfId="0" applyFont="1" applyFill="1" applyBorder="1" applyAlignment="1">
      <alignment horizontal="center" wrapText="1"/>
    </xf>
    <xf numFmtId="0" fontId="177" fillId="0" borderId="45" xfId="0" applyFont="1" applyFill="1" applyBorder="1" applyAlignment="1">
      <alignment horizontal="right" wrapText="1"/>
    </xf>
    <xf numFmtId="0" fontId="178" fillId="0" borderId="15" xfId="0" applyFont="1" applyFill="1" applyBorder="1" applyAlignment="1">
      <alignment horizontal="center" wrapText="1"/>
    </xf>
    <xf numFmtId="0" fontId="179" fillId="0" borderId="61" xfId="0" applyFont="1" applyFill="1" applyBorder="1" applyAlignment="1">
      <alignment wrapText="1"/>
    </xf>
    <xf numFmtId="21" fontId="179" fillId="4" borderId="45" xfId="0" applyNumberFormat="1" applyFont="1" applyFill="1" applyBorder="1" applyAlignment="1">
      <alignment horizontal="center" wrapText="1"/>
    </xf>
    <xf numFmtId="168" fontId="179" fillId="4" borderId="71" xfId="0" applyNumberFormat="1" applyFont="1" applyFill="1" applyBorder="1" applyAlignment="1">
      <alignment horizontal="center" wrapText="1"/>
    </xf>
    <xf numFmtId="168" fontId="179" fillId="4" borderId="55" xfId="0" applyNumberFormat="1" applyFont="1" applyFill="1" applyBorder="1" applyAlignment="1">
      <alignment horizontal="center" wrapText="1"/>
    </xf>
    <xf numFmtId="175" fontId="179" fillId="4" borderId="27" xfId="0" applyNumberFormat="1" applyFont="1" applyFill="1" applyBorder="1" applyAlignment="1">
      <alignment horizontal="center" wrapText="1"/>
    </xf>
    <xf numFmtId="21" fontId="179" fillId="4" borderId="23" xfId="0" applyNumberFormat="1" applyFont="1" applyFill="1" applyBorder="1" applyAlignment="1">
      <alignment horizontal="center"/>
    </xf>
    <xf numFmtId="0" fontId="177" fillId="0" borderId="68" xfId="0" applyFont="1" applyFill="1" applyBorder="1" applyAlignment="1">
      <alignment wrapText="1"/>
    </xf>
    <xf numFmtId="0" fontId="177" fillId="0" borderId="27" xfId="0" applyFont="1" applyFill="1" applyBorder="1" applyAlignment="1">
      <alignment horizontal="right" wrapText="1"/>
    </xf>
    <xf numFmtId="0" fontId="177" fillId="0" borderId="27" xfId="0" applyFont="1" applyFill="1" applyBorder="1" applyAlignment="1">
      <alignment wrapText="1"/>
    </xf>
    <xf numFmtId="0" fontId="177" fillId="0" borderId="61" xfId="0" applyFont="1" applyFill="1" applyBorder="1" applyAlignment="1">
      <alignment wrapText="1"/>
    </xf>
    <xf numFmtId="0" fontId="179" fillId="0" borderId="61" xfId="0" applyFont="1" applyFill="1" applyBorder="1" applyAlignment="1">
      <alignment horizontal="left" wrapText="1"/>
    </xf>
    <xf numFmtId="21" fontId="179" fillId="0" borderId="28" xfId="55" applyNumberFormat="1" applyFont="1" applyFill="1" applyBorder="1" applyAlignment="1">
      <alignment horizontal="center" vertical="center" wrapText="1"/>
      <protection/>
    </xf>
    <xf numFmtId="1" fontId="179" fillId="0" borderId="13" xfId="0" applyNumberFormat="1" applyFont="1" applyFill="1" applyBorder="1" applyAlignment="1">
      <alignment horizontal="center" wrapText="1"/>
    </xf>
    <xf numFmtId="21" fontId="179" fillId="0" borderId="14" xfId="0" applyNumberFormat="1" applyFont="1" applyFill="1" applyBorder="1" applyAlignment="1">
      <alignment horizontal="center"/>
    </xf>
    <xf numFmtId="21" fontId="179" fillId="0" borderId="72" xfId="55" applyNumberFormat="1" applyFont="1" applyFill="1" applyBorder="1" applyAlignment="1">
      <alignment horizontal="center" vertical="center" wrapText="1"/>
      <protection/>
    </xf>
    <xf numFmtId="1" fontId="179" fillId="0" borderId="74" xfId="0" applyNumberFormat="1" applyFont="1" applyFill="1" applyBorder="1" applyAlignment="1">
      <alignment horizontal="center" wrapText="1"/>
    </xf>
    <xf numFmtId="21" fontId="179" fillId="0" borderId="23" xfId="0" applyNumberFormat="1" applyFont="1" applyFill="1" applyBorder="1" applyAlignment="1">
      <alignment horizontal="center"/>
    </xf>
    <xf numFmtId="21" fontId="179" fillId="0" borderId="15" xfId="55" applyNumberFormat="1" applyFont="1" applyFill="1" applyBorder="1" applyAlignment="1">
      <alignment horizontal="center" vertical="center" wrapText="1"/>
      <protection/>
    </xf>
    <xf numFmtId="1" fontId="179" fillId="0" borderId="47" xfId="0" applyNumberFormat="1" applyFont="1" applyFill="1" applyBorder="1" applyAlignment="1">
      <alignment horizontal="center" wrapText="1"/>
    </xf>
    <xf numFmtId="0" fontId="177" fillId="0" borderId="74" xfId="0" applyFont="1" applyBorder="1" applyAlignment="1">
      <alignment/>
    </xf>
    <xf numFmtId="0" fontId="177" fillId="0" borderId="22" xfId="0" applyFont="1" applyFill="1" applyBorder="1" applyAlignment="1">
      <alignment horizontal="right" wrapText="1"/>
    </xf>
    <xf numFmtId="0" fontId="179" fillId="0" borderId="60" xfId="0" applyFont="1" applyFill="1" applyBorder="1" applyAlignment="1">
      <alignment wrapText="1"/>
    </xf>
    <xf numFmtId="0" fontId="177" fillId="0" borderId="55" xfId="0" applyFont="1" applyFill="1" applyBorder="1" applyAlignment="1">
      <alignment wrapText="1"/>
    </xf>
    <xf numFmtId="0" fontId="177" fillId="0" borderId="15" xfId="0" applyFont="1" applyFill="1" applyBorder="1" applyAlignment="1">
      <alignment horizontal="right" wrapText="1"/>
    </xf>
    <xf numFmtId="0" fontId="177" fillId="0" borderId="15" xfId="0" applyFont="1" applyFill="1" applyBorder="1" applyAlignment="1">
      <alignment wrapText="1"/>
    </xf>
    <xf numFmtId="0" fontId="177" fillId="0" borderId="60" xfId="0" applyFont="1" applyFill="1" applyBorder="1" applyAlignment="1">
      <alignment wrapText="1"/>
    </xf>
    <xf numFmtId="0" fontId="179" fillId="0" borderId="60" xfId="0" applyFont="1" applyFill="1" applyBorder="1" applyAlignment="1">
      <alignment horizontal="left" wrapText="1"/>
    </xf>
    <xf numFmtId="21" fontId="179" fillId="0" borderId="22" xfId="55" applyNumberFormat="1" applyFont="1" applyFill="1" applyBorder="1" applyAlignment="1">
      <alignment horizontal="center" vertical="center" wrapText="1"/>
      <protection/>
    </xf>
    <xf numFmtId="1" fontId="179" fillId="0" borderId="15" xfId="0" applyNumberFormat="1" applyFont="1" applyFill="1" applyBorder="1" applyAlignment="1">
      <alignment horizontal="center" wrapText="1"/>
    </xf>
    <xf numFmtId="21" fontId="179" fillId="0" borderId="16" xfId="0" applyNumberFormat="1" applyFont="1" applyFill="1" applyBorder="1" applyAlignment="1">
      <alignment horizontal="center"/>
    </xf>
    <xf numFmtId="21" fontId="179" fillId="0" borderId="65" xfId="55" applyNumberFormat="1" applyFont="1" applyFill="1" applyBorder="1" applyAlignment="1">
      <alignment horizontal="center" vertical="center" wrapText="1"/>
      <protection/>
    </xf>
    <xf numFmtId="0" fontId="177" fillId="0" borderId="0" xfId="0" applyFont="1" applyFill="1" applyBorder="1" applyAlignment="1">
      <alignment/>
    </xf>
    <xf numFmtId="0" fontId="177" fillId="0" borderId="0" xfId="0" applyFont="1" applyBorder="1" applyAlignment="1">
      <alignment/>
    </xf>
    <xf numFmtId="0" fontId="177" fillId="0" borderId="47" xfId="0" applyFont="1" applyBorder="1" applyAlignment="1">
      <alignment/>
    </xf>
    <xf numFmtId="0" fontId="177" fillId="0" borderId="17" xfId="0" applyFont="1" applyBorder="1" applyAlignment="1">
      <alignment/>
    </xf>
    <xf numFmtId="21" fontId="171" fillId="4" borderId="45" xfId="0" applyNumberFormat="1" applyFont="1" applyFill="1" applyBorder="1" applyAlignment="1">
      <alignment horizontal="center" wrapText="1"/>
    </xf>
    <xf numFmtId="168" fontId="171" fillId="4" borderId="71" xfId="0" applyNumberFormat="1" applyFont="1" applyFill="1" applyBorder="1" applyAlignment="1">
      <alignment horizontal="center" wrapText="1"/>
    </xf>
    <xf numFmtId="175" fontId="171" fillId="4" borderId="27" xfId="0" applyNumberFormat="1" applyFont="1" applyFill="1" applyBorder="1" applyAlignment="1">
      <alignment horizontal="center" wrapText="1"/>
    </xf>
    <xf numFmtId="21" fontId="171" fillId="4" borderId="23" xfId="0" applyNumberFormat="1" applyFont="1" applyFill="1" applyBorder="1" applyAlignment="1">
      <alignment horizontal="center"/>
    </xf>
    <xf numFmtId="0" fontId="171" fillId="0" borderId="60" xfId="0" applyFont="1" applyFill="1" applyBorder="1" applyAlignment="1">
      <alignment horizontal="left" wrapText="1"/>
    </xf>
    <xf numFmtId="21" fontId="171" fillId="0" borderId="22" xfId="55" applyNumberFormat="1" applyFont="1" applyFill="1" applyBorder="1" applyAlignment="1">
      <alignment horizontal="center" vertical="center" wrapText="1"/>
      <protection/>
    </xf>
    <xf numFmtId="1" fontId="171" fillId="0" borderId="15" xfId="0" applyNumberFormat="1" applyFont="1" applyFill="1" applyBorder="1" applyAlignment="1">
      <alignment horizontal="center" wrapText="1"/>
    </xf>
    <xf numFmtId="21" fontId="171" fillId="0" borderId="65" xfId="55" applyNumberFormat="1" applyFont="1" applyFill="1" applyBorder="1" applyAlignment="1">
      <alignment horizontal="center" vertical="center" wrapText="1"/>
      <protection/>
    </xf>
    <xf numFmtId="21" fontId="171" fillId="0" borderId="65" xfId="0" applyNumberFormat="1" applyFont="1" applyFill="1" applyBorder="1" applyAlignment="1">
      <alignment horizontal="center" wrapText="1"/>
    </xf>
    <xf numFmtId="0" fontId="178" fillId="0" borderId="21" xfId="0" applyFont="1" applyFill="1" applyBorder="1" applyAlignment="1">
      <alignment horizontal="center" wrapText="1"/>
    </xf>
    <xf numFmtId="0" fontId="179" fillId="0" borderId="59" xfId="0" applyFont="1" applyFill="1" applyBorder="1" applyAlignment="1">
      <alignment wrapText="1"/>
    </xf>
    <xf numFmtId="0" fontId="177" fillId="0" borderId="21" xfId="0" applyFont="1" applyFill="1" applyBorder="1" applyAlignment="1">
      <alignment horizontal="right" wrapText="1"/>
    </xf>
    <xf numFmtId="0" fontId="177" fillId="0" borderId="21" xfId="0" applyFont="1" applyFill="1" applyBorder="1" applyAlignment="1">
      <alignment wrapText="1"/>
    </xf>
    <xf numFmtId="0" fontId="177" fillId="0" borderId="59" xfId="0" applyFont="1" applyFill="1" applyBorder="1" applyAlignment="1">
      <alignment wrapText="1"/>
    </xf>
    <xf numFmtId="0" fontId="179" fillId="0" borderId="59" xfId="0" applyFont="1" applyFill="1" applyBorder="1" applyAlignment="1">
      <alignment horizontal="left" wrapText="1"/>
    </xf>
    <xf numFmtId="21" fontId="179" fillId="0" borderId="70" xfId="55" applyNumberFormat="1" applyFont="1" applyFill="1" applyBorder="1" applyAlignment="1">
      <alignment horizontal="center" vertical="center" wrapText="1"/>
      <protection/>
    </xf>
    <xf numFmtId="1" fontId="179" fillId="0" borderId="17" xfId="0" applyNumberFormat="1" applyFont="1" applyFill="1" applyBorder="1" applyAlignment="1">
      <alignment horizontal="center" wrapText="1"/>
    </xf>
    <xf numFmtId="0" fontId="171" fillId="0" borderId="66" xfId="0" applyFont="1" applyFill="1" applyBorder="1" applyAlignment="1">
      <alignment wrapText="1"/>
    </xf>
    <xf numFmtId="0" fontId="170" fillId="0" borderId="62" xfId="0" applyFont="1" applyFill="1" applyBorder="1" applyAlignment="1">
      <alignment wrapText="1"/>
    </xf>
    <xf numFmtId="0" fontId="170" fillId="0" borderId="37" xfId="0" applyFont="1" applyFill="1" applyBorder="1" applyAlignment="1">
      <alignment horizontal="right" wrapText="1"/>
    </xf>
    <xf numFmtId="0" fontId="170" fillId="0" borderId="37" xfId="0" applyFont="1" applyFill="1" applyBorder="1" applyAlignment="1">
      <alignment wrapText="1"/>
    </xf>
    <xf numFmtId="21" fontId="171" fillId="0" borderId="69" xfId="55" applyNumberFormat="1" applyFont="1" applyFill="1" applyBorder="1" applyAlignment="1">
      <alignment horizontal="center" vertical="center" wrapText="1"/>
      <protection/>
    </xf>
    <xf numFmtId="0" fontId="173" fillId="0" borderId="45" xfId="0" applyFont="1" applyFill="1" applyBorder="1" applyAlignment="1">
      <alignment horizontal="right" wrapText="1"/>
    </xf>
    <xf numFmtId="0" fontId="174" fillId="0" borderId="27" xfId="0" applyFont="1" applyFill="1" applyBorder="1" applyAlignment="1">
      <alignment horizontal="center" wrapText="1"/>
    </xf>
    <xf numFmtId="0" fontId="175" fillId="0" borderId="61" xfId="0" applyFont="1" applyFill="1" applyBorder="1" applyAlignment="1">
      <alignment wrapText="1"/>
    </xf>
    <xf numFmtId="21" fontId="175" fillId="4" borderId="45" xfId="0" applyNumberFormat="1" applyFont="1" applyFill="1" applyBorder="1" applyAlignment="1">
      <alignment horizontal="center" wrapText="1"/>
    </xf>
    <xf numFmtId="168" fontId="175" fillId="4" borderId="71" xfId="0" applyNumberFormat="1" applyFont="1" applyFill="1" applyBorder="1" applyAlignment="1">
      <alignment horizontal="center" wrapText="1"/>
    </xf>
    <xf numFmtId="175" fontId="175" fillId="4" borderId="27" xfId="0" applyNumberFormat="1" applyFont="1" applyFill="1" applyBorder="1" applyAlignment="1">
      <alignment horizontal="center" wrapText="1"/>
    </xf>
    <xf numFmtId="21" fontId="175" fillId="4" borderId="23" xfId="0" applyNumberFormat="1" applyFont="1" applyFill="1" applyBorder="1" applyAlignment="1">
      <alignment horizontal="center"/>
    </xf>
    <xf numFmtId="0" fontId="173" fillId="0" borderId="71" xfId="0" applyFont="1" applyFill="1" applyBorder="1" applyAlignment="1">
      <alignment wrapText="1"/>
    </xf>
    <xf numFmtId="0" fontId="173" fillId="0" borderId="27" xfId="0" applyFont="1" applyFill="1" applyBorder="1" applyAlignment="1">
      <alignment horizontal="right" wrapText="1"/>
    </xf>
    <xf numFmtId="0" fontId="173" fillId="0" borderId="27" xfId="0" applyFont="1" applyFill="1" applyBorder="1" applyAlignment="1">
      <alignment wrapText="1"/>
    </xf>
    <xf numFmtId="0" fontId="173" fillId="0" borderId="61" xfId="0" applyFont="1" applyFill="1" applyBorder="1" applyAlignment="1">
      <alignment wrapText="1"/>
    </xf>
    <xf numFmtId="0" fontId="175" fillId="0" borderId="61" xfId="0" applyFont="1" applyFill="1" applyBorder="1" applyAlignment="1">
      <alignment horizontal="left" wrapText="1"/>
    </xf>
    <xf numFmtId="21" fontId="175" fillId="0" borderId="22" xfId="55" applyNumberFormat="1" applyFont="1" applyFill="1" applyBorder="1" applyAlignment="1">
      <alignment horizontal="center" vertical="center" wrapText="1"/>
      <protection/>
    </xf>
    <xf numFmtId="2" fontId="175" fillId="0" borderId="15" xfId="0" applyNumberFormat="1" applyFont="1" applyFill="1" applyBorder="1" applyAlignment="1">
      <alignment horizontal="center" wrapText="1"/>
    </xf>
    <xf numFmtId="21" fontId="175" fillId="0" borderId="16" xfId="0" applyNumberFormat="1" applyFont="1" applyFill="1" applyBorder="1" applyAlignment="1">
      <alignment horizontal="center"/>
    </xf>
    <xf numFmtId="21" fontId="175" fillId="0" borderId="72" xfId="55" applyNumberFormat="1" applyFont="1" applyFill="1" applyBorder="1" applyAlignment="1">
      <alignment horizontal="center" vertical="center" wrapText="1"/>
      <protection/>
    </xf>
    <xf numFmtId="2" fontId="175" fillId="0" borderId="74" xfId="0" applyNumberFormat="1" applyFont="1" applyFill="1" applyBorder="1" applyAlignment="1">
      <alignment horizontal="center" wrapText="1"/>
    </xf>
    <xf numFmtId="1" fontId="175" fillId="0" borderId="74" xfId="0" applyNumberFormat="1" applyFont="1" applyFill="1" applyBorder="1" applyAlignment="1">
      <alignment horizontal="center" wrapText="1"/>
    </xf>
    <xf numFmtId="21" fontId="175" fillId="0" borderId="23" xfId="0" applyNumberFormat="1" applyFont="1" applyFill="1" applyBorder="1" applyAlignment="1">
      <alignment horizontal="center"/>
    </xf>
    <xf numFmtId="0" fontId="173" fillId="0" borderId="74" xfId="0" applyFont="1" applyBorder="1" applyAlignment="1">
      <alignment/>
    </xf>
    <xf numFmtId="0" fontId="173" fillId="0" borderId="29" xfId="0" applyFont="1" applyFill="1" applyBorder="1" applyAlignment="1">
      <alignment horizontal="right" wrapText="1"/>
    </xf>
    <xf numFmtId="0" fontId="174" fillId="0" borderId="25" xfId="0" applyFont="1" applyFill="1" applyBorder="1" applyAlignment="1">
      <alignment horizontal="center" wrapText="1"/>
    </xf>
    <xf numFmtId="0" fontId="175" fillId="0" borderId="75" xfId="0" applyFont="1" applyFill="1" applyBorder="1" applyAlignment="1">
      <alignment wrapText="1"/>
    </xf>
    <xf numFmtId="21" fontId="175" fillId="4" borderId="29" xfId="0" applyNumberFormat="1" applyFont="1" applyFill="1" applyBorder="1" applyAlignment="1">
      <alignment horizontal="center" wrapText="1"/>
    </xf>
    <xf numFmtId="168" fontId="175" fillId="4" borderId="25" xfId="0" applyNumberFormat="1" applyFont="1" applyFill="1" applyBorder="1" applyAlignment="1">
      <alignment horizontal="center" wrapText="1"/>
    </xf>
    <xf numFmtId="168" fontId="175" fillId="4" borderId="76" xfId="0" applyNumberFormat="1" applyFont="1" applyFill="1" applyBorder="1" applyAlignment="1">
      <alignment horizontal="center" wrapText="1"/>
    </xf>
    <xf numFmtId="175" fontId="175" fillId="4" borderId="25" xfId="0" applyNumberFormat="1" applyFont="1" applyFill="1" applyBorder="1" applyAlignment="1">
      <alignment horizontal="center" wrapText="1"/>
    </xf>
    <xf numFmtId="21" fontId="175" fillId="4" borderId="26" xfId="0" applyNumberFormat="1" applyFont="1" applyFill="1" applyBorder="1" applyAlignment="1">
      <alignment horizontal="center"/>
    </xf>
    <xf numFmtId="0" fontId="173" fillId="0" borderId="76" xfId="0" applyFont="1" applyFill="1" applyBorder="1" applyAlignment="1">
      <alignment wrapText="1"/>
    </xf>
    <xf numFmtId="0" fontId="173" fillId="0" borderId="25" xfId="0" applyFont="1" applyFill="1" applyBorder="1" applyAlignment="1">
      <alignment horizontal="right" wrapText="1"/>
    </xf>
    <xf numFmtId="0" fontId="173" fillId="0" borderId="25" xfId="0" applyFont="1" applyFill="1" applyBorder="1" applyAlignment="1">
      <alignment wrapText="1"/>
    </xf>
    <xf numFmtId="0" fontId="173" fillId="0" borderId="75" xfId="0" applyFont="1" applyFill="1" applyBorder="1" applyAlignment="1">
      <alignment wrapText="1"/>
    </xf>
    <xf numFmtId="0" fontId="175" fillId="0" borderId="75" xfId="0" applyFont="1" applyFill="1" applyBorder="1" applyAlignment="1">
      <alignment horizontal="left" wrapText="1"/>
    </xf>
    <xf numFmtId="21" fontId="175" fillId="0" borderId="29" xfId="55" applyNumberFormat="1" applyFont="1" applyFill="1" applyBorder="1" applyAlignment="1">
      <alignment horizontal="center" vertical="center" wrapText="1"/>
      <protection/>
    </xf>
    <xf numFmtId="1" fontId="175" fillId="0" borderId="25" xfId="0" applyNumberFormat="1" applyFont="1" applyFill="1" applyBorder="1" applyAlignment="1">
      <alignment horizontal="center" wrapText="1"/>
    </xf>
    <xf numFmtId="21" fontId="175" fillId="0" borderId="26" xfId="0" applyNumberFormat="1" applyFont="1" applyFill="1" applyBorder="1" applyAlignment="1">
      <alignment horizontal="center"/>
    </xf>
    <xf numFmtId="21" fontId="175" fillId="0" borderId="77" xfId="55" applyNumberFormat="1" applyFont="1" applyFill="1" applyBorder="1" applyAlignment="1">
      <alignment horizontal="center" vertical="center" wrapText="1"/>
      <protection/>
    </xf>
    <xf numFmtId="2" fontId="175" fillId="0" borderId="46" xfId="0" applyNumberFormat="1" applyFont="1" applyFill="1" applyBorder="1" applyAlignment="1">
      <alignment horizontal="center" wrapText="1"/>
    </xf>
    <xf numFmtId="21" fontId="175" fillId="0" borderId="77" xfId="0" applyNumberFormat="1" applyFont="1" applyFill="1" applyBorder="1" applyAlignment="1">
      <alignment horizontal="center" wrapText="1"/>
    </xf>
    <xf numFmtId="1" fontId="175" fillId="0" borderId="46" xfId="0" applyNumberFormat="1" applyFont="1" applyFill="1" applyBorder="1" applyAlignment="1">
      <alignment horizontal="center" wrapText="1"/>
    </xf>
    <xf numFmtId="0" fontId="173" fillId="0" borderId="4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6" fontId="17" fillId="4" borderId="20" xfId="0" applyNumberFormat="1" applyFont="1" applyFill="1" applyBorder="1" applyAlignment="1">
      <alignment horizontal="center"/>
    </xf>
    <xf numFmtId="168" fontId="23" fillId="4" borderId="0" xfId="0" applyNumberFormat="1" applyFont="1" applyFill="1" applyBorder="1" applyAlignment="1">
      <alignment horizontal="center"/>
    </xf>
    <xf numFmtId="179" fontId="23" fillId="4" borderId="21" xfId="0" applyNumberFormat="1" applyFont="1" applyFill="1" applyBorder="1" applyAlignment="1">
      <alignment horizontal="center"/>
    </xf>
    <xf numFmtId="21" fontId="23" fillId="4" borderId="4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3" fontId="23" fillId="4" borderId="21" xfId="0" applyNumberFormat="1" applyFont="1" applyFill="1" applyBorder="1" applyAlignment="1">
      <alignment horizontal="center"/>
    </xf>
    <xf numFmtId="21" fontId="25" fillId="4" borderId="43" xfId="0" applyNumberFormat="1" applyFont="1" applyFill="1" applyBorder="1" applyAlignment="1">
      <alignment horizontal="center"/>
    </xf>
    <xf numFmtId="46" fontId="180" fillId="4" borderId="22" xfId="0" applyNumberFormat="1" applyFont="1" applyFill="1" applyBorder="1" applyAlignment="1">
      <alignment horizontal="center"/>
    </xf>
    <xf numFmtId="168" fontId="180" fillId="4" borderId="0" xfId="0" applyNumberFormat="1" applyFont="1" applyFill="1" applyBorder="1" applyAlignment="1">
      <alignment horizontal="center"/>
    </xf>
    <xf numFmtId="179" fontId="180" fillId="4" borderId="15" xfId="0" applyNumberFormat="1" applyFont="1" applyFill="1" applyBorder="1" applyAlignment="1">
      <alignment horizontal="center"/>
    </xf>
    <xf numFmtId="21" fontId="180" fillId="4" borderId="16" xfId="0" applyNumberFormat="1" applyFont="1" applyFill="1" applyBorder="1" applyAlignment="1">
      <alignment horizontal="center"/>
    </xf>
    <xf numFmtId="3" fontId="180" fillId="4" borderId="15" xfId="0" applyNumberFormat="1" applyFont="1" applyFill="1" applyBorder="1" applyAlignment="1">
      <alignment horizontal="center"/>
    </xf>
    <xf numFmtId="21" fontId="181" fillId="4" borderId="16" xfId="0" applyNumberFormat="1" applyFont="1" applyFill="1" applyBorder="1" applyAlignment="1">
      <alignment horizontal="center"/>
    </xf>
    <xf numFmtId="46" fontId="182" fillId="4" borderId="29" xfId="0" applyNumberFormat="1" applyFont="1" applyFill="1" applyBorder="1" applyAlignment="1">
      <alignment horizontal="center"/>
    </xf>
    <xf numFmtId="168" fontId="182" fillId="4" borderId="49" xfId="0" applyNumberFormat="1" applyFont="1" applyFill="1" applyBorder="1" applyAlignment="1">
      <alignment horizontal="center"/>
    </xf>
    <xf numFmtId="179" fontId="182" fillId="4" borderId="25" xfId="0" applyNumberFormat="1" applyFont="1" applyFill="1" applyBorder="1" applyAlignment="1">
      <alignment horizontal="center"/>
    </xf>
    <xf numFmtId="21" fontId="182" fillId="4" borderId="26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3" fontId="182" fillId="4" borderId="25" xfId="0" applyNumberFormat="1" applyFont="1" applyFill="1" applyBorder="1" applyAlignment="1">
      <alignment horizontal="center"/>
    </xf>
    <xf numFmtId="21" fontId="179" fillId="4" borderId="26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/>
    </xf>
    <xf numFmtId="0" fontId="18" fillId="0" borderId="40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6" xfId="0" applyFont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4" borderId="78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3" fontId="17" fillId="0" borderId="79" xfId="0" applyNumberFormat="1" applyFont="1" applyBorder="1" applyAlignment="1">
      <alignment/>
    </xf>
    <xf numFmtId="179" fontId="17" fillId="0" borderId="79" xfId="0" applyNumberFormat="1" applyFont="1" applyBorder="1" applyAlignment="1">
      <alignment/>
    </xf>
    <xf numFmtId="0" fontId="183" fillId="0" borderId="50" xfId="0" applyFont="1" applyBorder="1" applyAlignment="1">
      <alignment/>
    </xf>
    <xf numFmtId="46" fontId="26" fillId="0" borderId="40" xfId="0" applyNumberFormat="1" applyFont="1" applyFill="1" applyBorder="1" applyAlignment="1">
      <alignment horizontal="center"/>
    </xf>
    <xf numFmtId="168" fontId="23" fillId="0" borderId="31" xfId="0" applyNumberFormat="1" applyFont="1" applyFill="1" applyBorder="1" applyAlignment="1">
      <alignment horizontal="center"/>
    </xf>
    <xf numFmtId="168" fontId="23" fillId="0" borderId="74" xfId="0" applyNumberFormat="1" applyFont="1" applyFill="1" applyBorder="1" applyAlignment="1">
      <alignment horizontal="center"/>
    </xf>
    <xf numFmtId="1" fontId="23" fillId="0" borderId="74" xfId="0" applyNumberFormat="1" applyFont="1" applyFill="1" applyBorder="1" applyAlignment="1">
      <alignment horizontal="center"/>
    </xf>
    <xf numFmtId="0" fontId="27" fillId="0" borderId="22" xfId="0" applyFont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4" borderId="80" xfId="0" applyFont="1" applyFill="1" applyBorder="1" applyAlignment="1">
      <alignment horizontal="center"/>
    </xf>
    <xf numFmtId="0" fontId="184" fillId="0" borderId="0" xfId="0" applyFont="1" applyAlignment="1">
      <alignment horizontal="left"/>
    </xf>
    <xf numFmtId="0" fontId="185" fillId="0" borderId="0" xfId="0" applyFont="1" applyFill="1" applyBorder="1" applyAlignment="1">
      <alignment/>
    </xf>
    <xf numFmtId="0" fontId="186" fillId="0" borderId="0" xfId="0" applyFont="1" applyFill="1" applyBorder="1" applyAlignment="1">
      <alignment horizontal="right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68" fontId="23" fillId="0" borderId="47" xfId="0" applyNumberFormat="1" applyFont="1" applyFill="1" applyBorder="1" applyAlignment="1">
      <alignment horizontal="center"/>
    </xf>
    <xf numFmtId="0" fontId="17" fillId="0" borderId="68" xfId="0" applyFont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4" borderId="81" xfId="0" applyFont="1" applyFill="1" applyBorder="1" applyAlignment="1">
      <alignment horizontal="center"/>
    </xf>
    <xf numFmtId="168" fontId="187" fillId="0" borderId="31" xfId="0" applyNumberFormat="1" applyFont="1" applyFill="1" applyBorder="1" applyAlignment="1">
      <alignment horizontal="center"/>
    </xf>
    <xf numFmtId="168" fontId="187" fillId="0" borderId="47" xfId="0" applyNumberFormat="1" applyFont="1" applyFill="1" applyBorder="1" applyAlignment="1">
      <alignment horizontal="center"/>
    </xf>
    <xf numFmtId="1" fontId="187" fillId="0" borderId="82" xfId="0" applyNumberFormat="1" applyFont="1" applyFill="1" applyBorder="1" applyAlignment="1">
      <alignment horizontal="center"/>
    </xf>
    <xf numFmtId="0" fontId="187" fillId="0" borderId="22" xfId="0" applyFont="1" applyBorder="1" applyAlignment="1">
      <alignment horizontal="right"/>
    </xf>
    <xf numFmtId="0" fontId="187" fillId="0" borderId="15" xfId="0" applyFont="1" applyFill="1" applyBorder="1" applyAlignment="1">
      <alignment horizontal="center"/>
    </xf>
    <xf numFmtId="0" fontId="187" fillId="0" borderId="47" xfId="0" applyFont="1" applyBorder="1" applyAlignment="1">
      <alignment horizontal="center"/>
    </xf>
    <xf numFmtId="0" fontId="187" fillId="4" borderId="81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68" fontId="29" fillId="0" borderId="31" xfId="0" applyNumberFormat="1" applyFont="1" applyFill="1" applyBorder="1" applyAlignment="1">
      <alignment horizontal="center"/>
    </xf>
    <xf numFmtId="168" fontId="182" fillId="0" borderId="47" xfId="0" applyNumberFormat="1" applyFont="1" applyFill="1" applyBorder="1" applyAlignment="1">
      <alignment horizontal="center"/>
    </xf>
    <xf numFmtId="1" fontId="182" fillId="0" borderId="47" xfId="0" applyNumberFormat="1" applyFont="1" applyFill="1" applyBorder="1" applyAlignment="1">
      <alignment horizontal="center"/>
    </xf>
    <xf numFmtId="0" fontId="182" fillId="0" borderId="22" xfId="0" applyFont="1" applyBorder="1" applyAlignment="1">
      <alignment horizontal="right"/>
    </xf>
    <xf numFmtId="0" fontId="182" fillId="0" borderId="15" xfId="0" applyFont="1" applyFill="1" applyBorder="1" applyAlignment="1">
      <alignment horizontal="center"/>
    </xf>
    <xf numFmtId="0" fontId="182" fillId="0" borderId="47" xfId="0" applyFont="1" applyBorder="1" applyAlignment="1">
      <alignment horizontal="center"/>
    </xf>
    <xf numFmtId="0" fontId="182" fillId="4" borderId="81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68" fontId="18" fillId="0" borderId="31" xfId="0" applyNumberFormat="1" applyFont="1" applyBorder="1" applyAlignment="1">
      <alignment horizontal="center"/>
    </xf>
    <xf numFmtId="168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1" fontId="17" fillId="0" borderId="15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1" fontId="17" fillId="0" borderId="60" xfId="0" applyNumberFormat="1" applyFont="1" applyBorder="1" applyAlignment="1">
      <alignment horizontal="center"/>
    </xf>
    <xf numFmtId="167" fontId="17" fillId="4" borderId="8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178" fontId="20" fillId="0" borderId="15" xfId="0" applyNumberFormat="1" applyFont="1" applyFill="1" applyBorder="1" applyAlignment="1">
      <alignment horizontal="center"/>
    </xf>
    <xf numFmtId="178" fontId="17" fillId="4" borderId="8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168" fontId="181" fillId="0" borderId="31" xfId="0" applyNumberFormat="1" applyFont="1" applyBorder="1" applyAlignment="1">
      <alignment horizontal="center"/>
    </xf>
    <xf numFmtId="168" fontId="181" fillId="0" borderId="47" xfId="0" applyNumberFormat="1" applyFont="1" applyBorder="1" applyAlignment="1">
      <alignment horizontal="center"/>
    </xf>
    <xf numFmtId="0" fontId="181" fillId="0" borderId="47" xfId="0" applyFont="1" applyBorder="1" applyAlignment="1">
      <alignment horizontal="center"/>
    </xf>
    <xf numFmtId="0" fontId="180" fillId="0" borderId="22" xfId="0" applyFont="1" applyBorder="1" applyAlignment="1">
      <alignment horizontal="right"/>
    </xf>
    <xf numFmtId="178" fontId="188" fillId="0" borderId="15" xfId="0" applyNumberFormat="1" applyFont="1" applyFill="1" applyBorder="1" applyAlignment="1">
      <alignment horizontal="center"/>
    </xf>
    <xf numFmtId="178" fontId="180" fillId="4" borderId="81" xfId="0" applyNumberFormat="1" applyFont="1" applyFill="1" applyBorder="1" applyAlignment="1">
      <alignment horizontal="center"/>
    </xf>
    <xf numFmtId="168" fontId="179" fillId="0" borderId="31" xfId="0" applyNumberFormat="1" applyFont="1" applyBorder="1" applyAlignment="1">
      <alignment horizontal="center"/>
    </xf>
    <xf numFmtId="168" fontId="179" fillId="0" borderId="47" xfId="0" applyNumberFormat="1" applyFont="1" applyBorder="1" applyAlignment="1">
      <alignment horizontal="center"/>
    </xf>
    <xf numFmtId="0" fontId="179" fillId="0" borderId="47" xfId="0" applyFont="1" applyBorder="1" applyAlignment="1">
      <alignment horizontal="center"/>
    </xf>
    <xf numFmtId="178" fontId="189" fillId="0" borderId="15" xfId="0" applyNumberFormat="1" applyFont="1" applyFill="1" applyBorder="1" applyAlignment="1">
      <alignment horizontal="center"/>
    </xf>
    <xf numFmtId="178" fontId="190" fillId="4" borderId="81" xfId="0" applyNumberFormat="1" applyFont="1" applyFill="1" applyBorder="1" applyAlignment="1">
      <alignment horizontal="center"/>
    </xf>
    <xf numFmtId="1" fontId="17" fillId="4" borderId="81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168" fontId="31" fillId="0" borderId="32" xfId="0" applyNumberFormat="1" applyFont="1" applyBorder="1" applyAlignment="1">
      <alignment horizontal="center"/>
    </xf>
    <xf numFmtId="168" fontId="31" fillId="0" borderId="46" xfId="0" applyNumberFormat="1" applyFont="1" applyBorder="1" applyAlignment="1">
      <alignment horizontal="center"/>
    </xf>
    <xf numFmtId="0" fontId="31" fillId="0" borderId="46" xfId="0" applyFont="1" applyBorder="1" applyAlignment="1">
      <alignment horizontal="left"/>
    </xf>
    <xf numFmtId="0" fontId="32" fillId="0" borderId="29" xfId="0" applyFont="1" applyBorder="1" applyAlignment="1">
      <alignment horizontal="right"/>
    </xf>
    <xf numFmtId="0" fontId="32" fillId="0" borderId="25" xfId="0" applyFont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4" borderId="83" xfId="0" applyFont="1" applyFill="1" applyBorder="1" applyAlignment="1">
      <alignment horizontal="center"/>
    </xf>
    <xf numFmtId="0" fontId="33" fillId="0" borderId="0" xfId="0" applyFont="1" applyAlignment="1">
      <alignment/>
    </xf>
    <xf numFmtId="168" fontId="31" fillId="0" borderId="49" xfId="0" applyNumberFormat="1" applyFont="1" applyBorder="1" applyAlignment="1">
      <alignment horizontal="center"/>
    </xf>
    <xf numFmtId="0" fontId="31" fillId="0" borderId="49" xfId="0" applyFont="1" applyBorder="1" applyAlignment="1">
      <alignment horizontal="left"/>
    </xf>
    <xf numFmtId="0" fontId="32" fillId="0" borderId="49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22" fillId="33" borderId="0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187" fillId="0" borderId="15" xfId="0" applyFont="1" applyBorder="1" applyAlignment="1">
      <alignment horizontal="center"/>
    </xf>
    <xf numFmtId="0" fontId="182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178" fontId="20" fillId="0" borderId="15" xfId="0" applyNumberFormat="1" applyFont="1" applyBorder="1" applyAlignment="1">
      <alignment horizontal="center"/>
    </xf>
    <xf numFmtId="178" fontId="188" fillId="0" borderId="15" xfId="0" applyNumberFormat="1" applyFont="1" applyBorder="1" applyAlignment="1">
      <alignment horizontal="center"/>
    </xf>
    <xf numFmtId="178" fontId="189" fillId="0" borderId="15" xfId="0" applyNumberFormat="1" applyFont="1" applyBorder="1" applyAlignment="1">
      <alignment horizontal="center"/>
    </xf>
    <xf numFmtId="178" fontId="189" fillId="0" borderId="47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1" fontId="23" fillId="0" borderId="47" xfId="0" applyNumberFormat="1" applyFont="1" applyFill="1" applyBorder="1" applyAlignment="1">
      <alignment horizontal="center"/>
    </xf>
    <xf numFmtId="1" fontId="187" fillId="0" borderId="47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8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7" fillId="0" borderId="84" xfId="0" applyFont="1" applyBorder="1" applyAlignment="1">
      <alignment/>
    </xf>
    <xf numFmtId="0" fontId="18" fillId="0" borderId="52" xfId="0" applyFont="1" applyBorder="1" applyAlignment="1">
      <alignment/>
    </xf>
    <xf numFmtId="0" fontId="17" fillId="0" borderId="10" xfId="0" applyFont="1" applyBorder="1" applyAlignment="1">
      <alignment horizontal="right"/>
    </xf>
    <xf numFmtId="46" fontId="23" fillId="0" borderId="40" xfId="0" applyNumberFormat="1" applyFont="1" applyFill="1" applyBorder="1" applyAlignment="1">
      <alignment horizontal="center"/>
    </xf>
    <xf numFmtId="168" fontId="29" fillId="0" borderId="47" xfId="0" applyNumberFormat="1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4" borderId="81" xfId="0" applyFont="1" applyFill="1" applyBorder="1" applyAlignment="1">
      <alignment horizontal="center"/>
    </xf>
    <xf numFmtId="168" fontId="23" fillId="0" borderId="49" xfId="0" applyNumberFormat="1" applyFont="1" applyFill="1" applyBorder="1" applyAlignment="1">
      <alignment horizontal="center"/>
    </xf>
    <xf numFmtId="3" fontId="23" fillId="0" borderId="49" xfId="0" applyNumberFormat="1" applyFont="1" applyFill="1" applyBorder="1" applyAlignment="1">
      <alignment horizontal="center"/>
    </xf>
    <xf numFmtId="21" fontId="23" fillId="0" borderId="49" xfId="0" applyNumberFormat="1" applyFont="1" applyFill="1" applyBorder="1" applyAlignment="1">
      <alignment horizontal="center"/>
    </xf>
    <xf numFmtId="0" fontId="22" fillId="0" borderId="49" xfId="0" applyFont="1" applyFill="1" applyBorder="1" applyAlignment="1">
      <alignment/>
    </xf>
    <xf numFmtId="0" fontId="22" fillId="0" borderId="49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4" borderId="8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46" fontId="22" fillId="0" borderId="0" xfId="0" applyNumberFormat="1" applyFont="1" applyFill="1" applyBorder="1" applyAlignment="1">
      <alignment horizontal="left"/>
    </xf>
    <xf numFmtId="21" fontId="35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46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21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6" fontId="37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168" fontId="31" fillId="0" borderId="85" xfId="0" applyNumberFormat="1" applyFont="1" applyBorder="1" applyAlignment="1">
      <alignment horizontal="center"/>
    </xf>
    <xf numFmtId="0" fontId="32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4" borderId="79" xfId="0" applyFon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18" fillId="0" borderId="84" xfId="0" applyFont="1" applyBorder="1" applyAlignment="1">
      <alignment/>
    </xf>
    <xf numFmtId="0" fontId="27" fillId="4" borderId="81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7" fillId="0" borderId="8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" fontId="29" fillId="0" borderId="15" xfId="0" applyNumberFormat="1" applyFont="1" applyBorder="1" applyAlignment="1">
      <alignment horizontal="center"/>
    </xf>
    <xf numFmtId="0" fontId="29" fillId="0" borderId="82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1" fontId="17" fillId="0" borderId="15" xfId="0" applyNumberFormat="1" applyFont="1" applyBorder="1" applyAlignment="1" quotePrefix="1">
      <alignment horizontal="center"/>
    </xf>
    <xf numFmtId="1" fontId="17" fillId="0" borderId="16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20" fontId="20" fillId="0" borderId="15" xfId="0" applyNumberFormat="1" applyFont="1" applyBorder="1" applyAlignment="1">
      <alignment horizontal="center"/>
    </xf>
    <xf numFmtId="20" fontId="20" fillId="4" borderId="81" xfId="0" applyNumberFormat="1" applyFont="1" applyFill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0" fontId="33" fillId="0" borderId="0" xfId="0" applyFont="1" applyAlignment="1">
      <alignment wrapText="1"/>
    </xf>
    <xf numFmtId="167" fontId="17" fillId="0" borderId="16" xfId="0" applyNumberFormat="1" applyFont="1" applyBorder="1" applyAlignment="1">
      <alignment horizontal="center"/>
    </xf>
    <xf numFmtId="20" fontId="20" fillId="0" borderId="16" xfId="0" applyNumberFormat="1" applyFont="1" applyBorder="1" applyAlignment="1">
      <alignment horizontal="center"/>
    </xf>
    <xf numFmtId="1" fontId="130" fillId="0" borderId="21" xfId="0" applyNumberFormat="1" applyFont="1" applyFill="1" applyBorder="1" applyAlignment="1">
      <alignment wrapText="1"/>
    </xf>
    <xf numFmtId="1" fontId="130" fillId="0" borderId="15" xfId="0" applyNumberFormat="1" applyFont="1" applyFill="1" applyBorder="1" applyAlignment="1">
      <alignment wrapText="1"/>
    </xf>
    <xf numFmtId="1" fontId="130" fillId="0" borderId="37" xfId="0" applyNumberFormat="1" applyFont="1" applyFill="1" applyBorder="1" applyAlignment="1">
      <alignment wrapText="1"/>
    </xf>
    <xf numFmtId="1" fontId="140" fillId="0" borderId="15" xfId="0" applyNumberFormat="1" applyFont="1" applyFill="1" applyBorder="1" applyAlignment="1">
      <alignment wrapText="1"/>
    </xf>
    <xf numFmtId="1" fontId="130" fillId="0" borderId="27" xfId="0" applyNumberFormat="1" applyFont="1" applyFill="1" applyBorder="1" applyAlignment="1">
      <alignment wrapText="1"/>
    </xf>
    <xf numFmtId="21" fontId="191" fillId="0" borderId="15" xfId="0" applyNumberFormat="1" applyFont="1" applyFill="1" applyBorder="1" applyAlignment="1">
      <alignment/>
    </xf>
    <xf numFmtId="0" fontId="131" fillId="0" borderId="27" xfId="0" applyFont="1" applyFill="1" applyBorder="1" applyAlignment="1">
      <alignment horizontal="center"/>
    </xf>
    <xf numFmtId="0" fontId="131" fillId="0" borderId="27" xfId="0" applyFont="1" applyFill="1" applyBorder="1" applyAlignment="1">
      <alignment/>
    </xf>
    <xf numFmtId="1" fontId="157" fillId="0" borderId="15" xfId="0" applyNumberFormat="1" applyFont="1" applyFill="1" applyBorder="1" applyAlignment="1">
      <alignment wrapText="1"/>
    </xf>
    <xf numFmtId="1" fontId="157" fillId="0" borderId="21" xfId="0" applyNumberFormat="1" applyFont="1" applyFill="1" applyBorder="1" applyAlignment="1">
      <alignment wrapText="1"/>
    </xf>
    <xf numFmtId="1" fontId="140" fillId="0" borderId="21" xfId="0" applyNumberFormat="1" applyFont="1" applyFill="1" applyBorder="1" applyAlignment="1">
      <alignment wrapText="1"/>
    </xf>
    <xf numFmtId="1" fontId="157" fillId="0" borderId="25" xfId="0" applyNumberFormat="1" applyFont="1" applyFill="1" applyBorder="1" applyAlignment="1">
      <alignment wrapText="1"/>
    </xf>
    <xf numFmtId="1" fontId="136" fillId="0" borderId="18" xfId="0" applyNumberFormat="1" applyFont="1" applyFill="1" applyBorder="1" applyAlignment="1">
      <alignment/>
    </xf>
    <xf numFmtId="46" fontId="136" fillId="0" borderId="19" xfId="0" applyNumberFormat="1" applyFont="1" applyFill="1" applyBorder="1" applyAlignment="1">
      <alignment horizontal="center"/>
    </xf>
    <xf numFmtId="46" fontId="147" fillId="0" borderId="19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7" fillId="4" borderId="84" xfId="0" applyFont="1" applyFill="1" applyBorder="1" applyAlignment="1">
      <alignment horizontal="left"/>
    </xf>
    <xf numFmtId="0" fontId="17" fillId="33" borderId="32" xfId="0" applyFont="1" applyFill="1" applyBorder="1" applyAlignment="1">
      <alignment horizontal="center" wrapText="1"/>
    </xf>
    <xf numFmtId="0" fontId="17" fillId="33" borderId="46" xfId="0" applyFont="1" applyFill="1" applyBorder="1" applyAlignment="1">
      <alignment horizontal="center" wrapText="1"/>
    </xf>
    <xf numFmtId="0" fontId="17" fillId="33" borderId="88" xfId="0" applyFont="1" applyFill="1" applyBorder="1" applyAlignment="1">
      <alignment horizontal="center" wrapText="1"/>
    </xf>
    <xf numFmtId="0" fontId="21" fillId="33" borderId="38" xfId="0" applyFont="1" applyFill="1" applyBorder="1" applyAlignment="1">
      <alignment horizontal="center" wrapText="1"/>
    </xf>
    <xf numFmtId="0" fontId="21" fillId="33" borderId="51" xfId="0" applyFont="1" applyFill="1" applyBorder="1" applyAlignment="1">
      <alignment horizontal="center" wrapText="1"/>
    </xf>
    <xf numFmtId="0" fontId="21" fillId="33" borderId="41" xfId="0" applyFont="1" applyFill="1" applyBorder="1" applyAlignment="1">
      <alignment horizontal="center" wrapText="1"/>
    </xf>
    <xf numFmtId="21" fontId="169" fillId="35" borderId="15" xfId="0" applyNumberFormat="1" applyFont="1" applyFill="1" applyBorder="1" applyAlignment="1">
      <alignment horizontal="center" wrapText="1"/>
    </xf>
    <xf numFmtId="1" fontId="169" fillId="35" borderId="17" xfId="0" applyNumberFormat="1" applyFont="1" applyFill="1" applyBorder="1" applyAlignment="1">
      <alignment horizontal="center" wrapText="1"/>
    </xf>
    <xf numFmtId="21" fontId="169" fillId="35" borderId="14" xfId="0" applyNumberFormat="1" applyFont="1" applyFill="1" applyBorder="1" applyAlignment="1">
      <alignment horizontal="center"/>
    </xf>
    <xf numFmtId="21" fontId="169" fillId="33" borderId="57" xfId="55" applyNumberFormat="1" applyFont="1" applyFill="1" applyBorder="1" applyAlignment="1">
      <alignment horizontal="center" wrapText="1"/>
      <protection/>
    </xf>
    <xf numFmtId="171" fontId="169" fillId="33" borderId="58" xfId="0" applyNumberFormat="1" applyFont="1" applyFill="1" applyBorder="1" applyAlignment="1">
      <alignment horizontal="center" wrapText="1"/>
    </xf>
    <xf numFmtId="21" fontId="169" fillId="33" borderId="14" xfId="0" applyNumberFormat="1" applyFont="1" applyFill="1" applyBorder="1" applyAlignment="1">
      <alignment horizontal="center"/>
    </xf>
    <xf numFmtId="21" fontId="169" fillId="35" borderId="43" xfId="0" applyNumberFormat="1" applyFont="1" applyFill="1" applyBorder="1" applyAlignment="1">
      <alignment horizontal="center"/>
    </xf>
    <xf numFmtId="1" fontId="169" fillId="33" borderId="17" xfId="0" applyNumberFormat="1" applyFont="1" applyFill="1" applyBorder="1" applyAlignment="1">
      <alignment horizontal="center" wrapText="1"/>
    </xf>
    <xf numFmtId="21" fontId="169" fillId="33" borderId="43" xfId="0" applyNumberFormat="1" applyFont="1" applyFill="1" applyBorder="1" applyAlignment="1">
      <alignment horizontal="center"/>
    </xf>
    <xf numFmtId="171" fontId="169" fillId="33" borderId="17" xfId="0" applyNumberFormat="1" applyFont="1" applyFill="1" applyBorder="1" applyAlignment="1">
      <alignment horizontal="center" wrapText="1"/>
    </xf>
    <xf numFmtId="21" fontId="169" fillId="35" borderId="57" xfId="55" applyNumberFormat="1" applyFont="1" applyFill="1" applyBorder="1" applyAlignment="1">
      <alignment horizontal="center" wrapText="1"/>
      <protection/>
    </xf>
    <xf numFmtId="21" fontId="169" fillId="35" borderId="57" xfId="55" applyNumberFormat="1" applyFont="1" applyFill="1" applyBorder="1" applyAlignment="1">
      <alignment horizontal="center" vertical="center" wrapText="1"/>
      <protection/>
    </xf>
    <xf numFmtId="21" fontId="169" fillId="33" borderId="57" xfId="55" applyNumberFormat="1" applyFont="1" applyFill="1" applyBorder="1" applyAlignment="1">
      <alignment horizontal="center" vertical="center" wrapText="1"/>
      <protection/>
    </xf>
    <xf numFmtId="21" fontId="171" fillId="35" borderId="57" xfId="55" applyNumberFormat="1" applyFont="1" applyFill="1" applyBorder="1" applyAlignment="1">
      <alignment horizontal="center" wrapText="1"/>
      <protection/>
    </xf>
    <xf numFmtId="1" fontId="171" fillId="35" borderId="17" xfId="0" applyNumberFormat="1" applyFont="1" applyFill="1" applyBorder="1" applyAlignment="1">
      <alignment horizontal="center" wrapText="1"/>
    </xf>
    <xf numFmtId="21" fontId="171" fillId="35" borderId="43" xfId="0" applyNumberFormat="1" applyFont="1" applyFill="1" applyBorder="1" applyAlignment="1">
      <alignment horizontal="center"/>
    </xf>
    <xf numFmtId="21" fontId="171" fillId="33" borderId="57" xfId="55" applyNumberFormat="1" applyFont="1" applyFill="1" applyBorder="1" applyAlignment="1">
      <alignment horizontal="center" wrapText="1"/>
      <protection/>
    </xf>
    <xf numFmtId="1" fontId="171" fillId="33" borderId="17" xfId="0" applyNumberFormat="1" applyFont="1" applyFill="1" applyBorder="1" applyAlignment="1">
      <alignment horizontal="center" wrapText="1"/>
    </xf>
    <xf numFmtId="21" fontId="171" fillId="33" borderId="43" xfId="0" applyNumberFormat="1" applyFont="1" applyFill="1" applyBorder="1" applyAlignment="1">
      <alignment horizontal="center"/>
    </xf>
    <xf numFmtId="21" fontId="169" fillId="35" borderId="63" xfId="55" applyNumberFormat="1" applyFont="1" applyFill="1" applyBorder="1" applyAlignment="1">
      <alignment horizontal="center" wrapText="1"/>
      <protection/>
    </xf>
    <xf numFmtId="21" fontId="169" fillId="0" borderId="21" xfId="0" applyNumberFormat="1" applyFont="1" applyFill="1" applyBorder="1" applyAlignment="1">
      <alignment horizontal="center" wrapText="1"/>
    </xf>
    <xf numFmtId="21" fontId="169" fillId="33" borderId="63" xfId="55" applyNumberFormat="1" applyFont="1" applyFill="1" applyBorder="1" applyAlignment="1">
      <alignment horizontal="center" wrapText="1"/>
      <protection/>
    </xf>
    <xf numFmtId="1" fontId="169" fillId="35" borderId="0" xfId="0" applyNumberFormat="1" applyFont="1" applyFill="1" applyBorder="1" applyAlignment="1">
      <alignment horizontal="center" wrapText="1"/>
    </xf>
    <xf numFmtId="21" fontId="169" fillId="35" borderId="64" xfId="0" applyNumberFormat="1" applyFont="1" applyFill="1" applyBorder="1" applyAlignment="1">
      <alignment horizontal="center"/>
    </xf>
    <xf numFmtId="21" fontId="169" fillId="0" borderId="63" xfId="0" applyNumberFormat="1" applyFont="1" applyFill="1" applyBorder="1" applyAlignment="1">
      <alignment horizontal="center" wrapText="1"/>
    </xf>
    <xf numFmtId="171" fontId="169" fillId="33" borderId="0" xfId="0" applyNumberFormat="1" applyFont="1" applyFill="1" applyBorder="1" applyAlignment="1">
      <alignment horizontal="center" wrapText="1"/>
    </xf>
    <xf numFmtId="21" fontId="169" fillId="33" borderId="64" xfId="0" applyNumberFormat="1" applyFont="1" applyFill="1" applyBorder="1" applyAlignment="1">
      <alignment horizontal="center"/>
    </xf>
    <xf numFmtId="21" fontId="169" fillId="35" borderId="65" xfId="55" applyNumberFormat="1" applyFont="1" applyFill="1" applyBorder="1" applyAlignment="1">
      <alignment horizontal="center" wrapText="1"/>
      <protection/>
    </xf>
    <xf numFmtId="1" fontId="169" fillId="35" borderId="47" xfId="0" applyNumberFormat="1" applyFont="1" applyFill="1" applyBorder="1" applyAlignment="1">
      <alignment horizontal="center" wrapText="1"/>
    </xf>
    <xf numFmtId="21" fontId="169" fillId="35" borderId="16" xfId="0" applyNumberFormat="1" applyFont="1" applyFill="1" applyBorder="1" applyAlignment="1">
      <alignment horizontal="center"/>
    </xf>
    <xf numFmtId="21" fontId="169" fillId="33" borderId="65" xfId="55" applyNumberFormat="1" applyFont="1" applyFill="1" applyBorder="1" applyAlignment="1">
      <alignment horizontal="center" wrapText="1"/>
      <protection/>
    </xf>
    <xf numFmtId="171" fontId="169" fillId="33" borderId="47" xfId="0" applyNumberFormat="1" applyFont="1" applyFill="1" applyBorder="1" applyAlignment="1">
      <alignment horizontal="center" wrapText="1"/>
    </xf>
    <xf numFmtId="21" fontId="169" fillId="33" borderId="16" xfId="0" applyNumberFormat="1" applyFont="1" applyFill="1" applyBorder="1" applyAlignment="1">
      <alignment horizontal="center"/>
    </xf>
    <xf numFmtId="0" fontId="168" fillId="0" borderId="47" xfId="0" applyFont="1" applyFill="1" applyBorder="1" applyAlignment="1">
      <alignment/>
    </xf>
    <xf numFmtId="0" fontId="169" fillId="32" borderId="66" xfId="0" applyFont="1" applyFill="1" applyBorder="1" applyAlignment="1">
      <alignment wrapText="1"/>
    </xf>
    <xf numFmtId="21" fontId="169" fillId="35" borderId="21" xfId="0" applyNumberFormat="1" applyFont="1" applyFill="1" applyBorder="1" applyAlignment="1">
      <alignment horizontal="center" wrapText="1"/>
    </xf>
    <xf numFmtId="21" fontId="169" fillId="33" borderId="67" xfId="55" applyNumberFormat="1" applyFont="1" applyFill="1" applyBorder="1" applyAlignment="1">
      <alignment horizontal="center" wrapText="1"/>
      <protection/>
    </xf>
    <xf numFmtId="21" fontId="169" fillId="35" borderId="65" xfId="55" applyNumberFormat="1" applyFont="1" applyFill="1" applyBorder="1" applyAlignment="1">
      <alignment horizontal="center" vertical="center" wrapText="1"/>
      <protection/>
    </xf>
    <xf numFmtId="171" fontId="171" fillId="0" borderId="0" xfId="0" applyNumberFormat="1" applyFont="1" applyFill="1" applyBorder="1" applyAlignment="1">
      <alignment horizontal="center" wrapText="1"/>
    </xf>
    <xf numFmtId="21" fontId="171" fillId="35" borderId="63" xfId="55" applyNumberFormat="1" applyFont="1" applyFill="1" applyBorder="1" applyAlignment="1">
      <alignment horizontal="center" wrapText="1"/>
      <protection/>
    </xf>
    <xf numFmtId="1" fontId="171" fillId="35" borderId="0" xfId="0" applyNumberFormat="1" applyFont="1" applyFill="1" applyBorder="1" applyAlignment="1">
      <alignment horizontal="center" wrapText="1"/>
    </xf>
    <xf numFmtId="171" fontId="171" fillId="33" borderId="17" xfId="0" applyNumberFormat="1" applyFont="1" applyFill="1" applyBorder="1" applyAlignment="1">
      <alignment horizontal="center" wrapText="1"/>
    </xf>
    <xf numFmtId="21" fontId="169" fillId="0" borderId="65" xfId="55" applyNumberFormat="1" applyFont="1" applyFill="1" applyBorder="1" applyAlignment="1">
      <alignment horizontal="center" vertical="center" wrapText="1"/>
      <protection/>
    </xf>
    <xf numFmtId="0" fontId="172" fillId="0" borderId="47" xfId="0" applyFont="1" applyFill="1" applyBorder="1" applyAlignment="1">
      <alignment/>
    </xf>
    <xf numFmtId="21" fontId="169" fillId="35" borderId="70" xfId="55" applyNumberFormat="1" applyFont="1" applyFill="1" applyBorder="1" applyAlignment="1">
      <alignment horizontal="center" wrapText="1"/>
      <protection/>
    </xf>
    <xf numFmtId="21" fontId="169" fillId="33" borderId="89" xfId="55" applyNumberFormat="1" applyFont="1" applyFill="1" applyBorder="1" applyAlignment="1">
      <alignment horizontal="center" wrapText="1"/>
      <protection/>
    </xf>
    <xf numFmtId="0" fontId="172" fillId="0" borderId="17" xfId="0" applyFont="1" applyFill="1" applyBorder="1" applyAlignment="1">
      <alignment/>
    </xf>
    <xf numFmtId="0" fontId="168" fillId="0" borderId="17" xfId="0" applyFont="1" applyFill="1" applyBorder="1" applyAlignment="1">
      <alignment/>
    </xf>
    <xf numFmtId="1" fontId="169" fillId="0" borderId="90" xfId="0" applyNumberFormat="1" applyFont="1" applyFill="1" applyBorder="1" applyAlignment="1">
      <alignment horizontal="center" wrapText="1"/>
    </xf>
    <xf numFmtId="1" fontId="169" fillId="0" borderId="68" xfId="0" applyNumberFormat="1" applyFont="1" applyFill="1" applyBorder="1" applyAlignment="1">
      <alignment horizontal="center" wrapText="1"/>
    </xf>
    <xf numFmtId="0" fontId="170" fillId="0" borderId="17" xfId="0" applyFont="1" applyFill="1" applyBorder="1" applyAlignment="1">
      <alignment/>
    </xf>
    <xf numFmtId="21" fontId="171" fillId="0" borderId="67" xfId="0" applyNumberFormat="1" applyFont="1" applyFill="1" applyBorder="1" applyAlignment="1">
      <alignment horizontal="center" wrapText="1"/>
    </xf>
    <xf numFmtId="21" fontId="169" fillId="0" borderId="89" xfId="55" applyNumberFormat="1" applyFont="1" applyFill="1" applyBorder="1" applyAlignment="1">
      <alignment horizontal="center" wrapText="1"/>
      <protection/>
    </xf>
    <xf numFmtId="21" fontId="171" fillId="35" borderId="65" xfId="55" applyNumberFormat="1" applyFont="1" applyFill="1" applyBorder="1" applyAlignment="1">
      <alignment horizontal="center" wrapText="1"/>
      <protection/>
    </xf>
    <xf numFmtId="1" fontId="171" fillId="35" borderId="47" xfId="0" applyNumberFormat="1" applyFont="1" applyFill="1" applyBorder="1" applyAlignment="1">
      <alignment horizontal="center" wrapText="1"/>
    </xf>
    <xf numFmtId="21" fontId="171" fillId="33" borderId="67" xfId="55" applyNumberFormat="1" applyFont="1" applyFill="1" applyBorder="1" applyAlignment="1">
      <alignment horizontal="center" wrapText="1"/>
      <protection/>
    </xf>
    <xf numFmtId="0" fontId="168" fillId="0" borderId="49" xfId="0" applyFont="1" applyFill="1" applyBorder="1" applyAlignment="1">
      <alignment/>
    </xf>
    <xf numFmtId="0" fontId="170" fillId="0" borderId="36" xfId="0" applyFont="1" applyFill="1" applyBorder="1" applyAlignment="1">
      <alignment horizontal="right" wrapText="1"/>
    </xf>
    <xf numFmtId="0" fontId="170" fillId="0" borderId="37" xfId="0" applyFont="1" applyFill="1" applyBorder="1" applyAlignment="1">
      <alignment horizontal="center" wrapText="1"/>
    </xf>
    <xf numFmtId="21" fontId="171" fillId="4" borderId="36" xfId="0" applyNumberFormat="1" applyFont="1" applyFill="1" applyBorder="1" applyAlignment="1">
      <alignment horizontal="center" wrapText="1"/>
    </xf>
    <xf numFmtId="168" fontId="171" fillId="4" borderId="62" xfId="0" applyNumberFormat="1" applyFont="1" applyFill="1" applyBorder="1" applyAlignment="1">
      <alignment horizontal="center" wrapText="1"/>
    </xf>
    <xf numFmtId="171" fontId="171" fillId="4" borderId="37" xfId="0" applyNumberFormat="1" applyFont="1" applyFill="1" applyBorder="1" applyAlignment="1">
      <alignment horizontal="center" wrapText="1"/>
    </xf>
    <xf numFmtId="21" fontId="171" fillId="4" borderId="64" xfId="0" applyNumberFormat="1" applyFont="1" applyFill="1" applyBorder="1" applyAlignment="1">
      <alignment horizontal="center"/>
    </xf>
    <xf numFmtId="21" fontId="171" fillId="35" borderId="69" xfId="55" applyNumberFormat="1" applyFont="1" applyFill="1" applyBorder="1" applyAlignment="1">
      <alignment horizontal="center" wrapText="1"/>
      <protection/>
    </xf>
    <xf numFmtId="21" fontId="171" fillId="35" borderId="64" xfId="0" applyNumberFormat="1" applyFont="1" applyFill="1" applyBorder="1" applyAlignment="1">
      <alignment horizontal="center"/>
    </xf>
    <xf numFmtId="21" fontId="171" fillId="0" borderId="64" xfId="0" applyNumberFormat="1" applyFont="1" applyFill="1" applyBorder="1" applyAlignment="1">
      <alignment horizontal="center"/>
    </xf>
    <xf numFmtId="21" fontId="171" fillId="33" borderId="63" xfId="55" applyNumberFormat="1" applyFont="1" applyFill="1" applyBorder="1" applyAlignment="1">
      <alignment horizontal="center" wrapText="1"/>
      <protection/>
    </xf>
    <xf numFmtId="171" fontId="171" fillId="33" borderId="0" xfId="0" applyNumberFormat="1" applyFont="1" applyFill="1" applyBorder="1" applyAlignment="1">
      <alignment horizontal="center" wrapText="1"/>
    </xf>
    <xf numFmtId="21" fontId="171" fillId="33" borderId="64" xfId="0" applyNumberFormat="1" applyFont="1" applyFill="1" applyBorder="1" applyAlignment="1">
      <alignment horizontal="center"/>
    </xf>
    <xf numFmtId="0" fontId="168" fillId="0" borderId="74" xfId="0" applyFont="1" applyBorder="1" applyAlignment="1">
      <alignment/>
    </xf>
    <xf numFmtId="0" fontId="170" fillId="0" borderId="29" xfId="0" applyFont="1" applyFill="1" applyBorder="1" applyAlignment="1">
      <alignment horizontal="right" wrapText="1"/>
    </xf>
    <xf numFmtId="0" fontId="170" fillId="0" borderId="25" xfId="0" applyFont="1" applyFill="1" applyBorder="1" applyAlignment="1">
      <alignment horizontal="center" wrapText="1"/>
    </xf>
    <xf numFmtId="0" fontId="171" fillId="0" borderId="75" xfId="0" applyFont="1" applyFill="1" applyBorder="1" applyAlignment="1">
      <alignment wrapText="1"/>
    </xf>
    <xf numFmtId="21" fontId="171" fillId="4" borderId="29" xfId="0" applyNumberFormat="1" applyFont="1" applyFill="1" applyBorder="1" applyAlignment="1">
      <alignment horizontal="center" wrapText="1"/>
    </xf>
    <xf numFmtId="168" fontId="171" fillId="4" borderId="76" xfId="0" applyNumberFormat="1" applyFont="1" applyFill="1" applyBorder="1" applyAlignment="1">
      <alignment horizontal="center" wrapText="1"/>
    </xf>
    <xf numFmtId="171" fontId="171" fillId="4" borderId="25" xfId="0" applyNumberFormat="1" applyFont="1" applyFill="1" applyBorder="1" applyAlignment="1">
      <alignment horizontal="center" wrapText="1"/>
    </xf>
    <xf numFmtId="21" fontId="171" fillId="4" borderId="26" xfId="0" applyNumberFormat="1" applyFont="1" applyFill="1" applyBorder="1" applyAlignment="1">
      <alignment horizontal="center"/>
    </xf>
    <xf numFmtId="0" fontId="170" fillId="0" borderId="76" xfId="0" applyFont="1" applyFill="1" applyBorder="1" applyAlignment="1">
      <alignment wrapText="1"/>
    </xf>
    <xf numFmtId="0" fontId="170" fillId="0" borderId="25" xfId="0" applyFont="1" applyFill="1" applyBorder="1" applyAlignment="1">
      <alignment horizontal="right" wrapText="1"/>
    </xf>
    <xf numFmtId="0" fontId="170" fillId="0" borderId="25" xfId="0" applyFont="1" applyFill="1" applyBorder="1" applyAlignment="1">
      <alignment wrapText="1"/>
    </xf>
    <xf numFmtId="0" fontId="170" fillId="0" borderId="75" xfId="0" applyFont="1" applyFill="1" applyBorder="1" applyAlignment="1">
      <alignment wrapText="1"/>
    </xf>
    <xf numFmtId="0" fontId="171" fillId="0" borderId="25" xfId="0" applyFont="1" applyFill="1" applyBorder="1" applyAlignment="1">
      <alignment wrapText="1"/>
    </xf>
    <xf numFmtId="0" fontId="171" fillId="0" borderId="26" xfId="0" applyFont="1" applyFill="1" applyBorder="1" applyAlignment="1">
      <alignment horizontal="left" wrapText="1"/>
    </xf>
    <xf numFmtId="21" fontId="171" fillId="0" borderId="77" xfId="55" applyNumberFormat="1" applyFont="1" applyFill="1" applyBorder="1" applyAlignment="1">
      <alignment horizontal="center" wrapText="1"/>
      <protection/>
    </xf>
    <xf numFmtId="1" fontId="171" fillId="0" borderId="46" xfId="0" applyNumberFormat="1" applyFont="1" applyFill="1" applyBorder="1" applyAlignment="1">
      <alignment horizontal="center" wrapText="1"/>
    </xf>
    <xf numFmtId="21" fontId="171" fillId="0" borderId="26" xfId="0" applyNumberFormat="1" applyFont="1" applyFill="1" applyBorder="1" applyAlignment="1">
      <alignment horizontal="center"/>
    </xf>
    <xf numFmtId="171" fontId="171" fillId="0" borderId="46" xfId="0" applyNumberFormat="1" applyFont="1" applyFill="1" applyBorder="1" applyAlignment="1">
      <alignment horizontal="center" wrapText="1"/>
    </xf>
    <xf numFmtId="21" fontId="171" fillId="33" borderId="77" xfId="55" applyNumberFormat="1" applyFont="1" applyFill="1" applyBorder="1" applyAlignment="1">
      <alignment horizontal="center" wrapText="1"/>
      <protection/>
    </xf>
    <xf numFmtId="171" fontId="171" fillId="33" borderId="46" xfId="0" applyNumberFormat="1" applyFont="1" applyFill="1" applyBorder="1" applyAlignment="1">
      <alignment horizontal="center" wrapText="1"/>
    </xf>
    <xf numFmtId="21" fontId="171" fillId="33" borderId="26" xfId="0" applyNumberFormat="1" applyFont="1" applyFill="1" applyBorder="1" applyAlignment="1">
      <alignment horizontal="center"/>
    </xf>
    <xf numFmtId="0" fontId="168" fillId="0" borderId="46" xfId="0" applyFont="1" applyFill="1" applyBorder="1" applyAlignment="1">
      <alignment/>
    </xf>
    <xf numFmtId="0" fontId="168" fillId="0" borderId="46" xfId="0" applyFont="1" applyBorder="1" applyAlignment="1">
      <alignment/>
    </xf>
    <xf numFmtId="21" fontId="169" fillId="0" borderId="67" xfId="0" applyNumberFormat="1" applyFont="1" applyFill="1" applyBorder="1" applyAlignment="1">
      <alignment horizontal="center" wrapText="1"/>
    </xf>
    <xf numFmtId="0" fontId="169" fillId="0" borderId="16" xfId="0" applyFont="1" applyFill="1" applyBorder="1" applyAlignment="1">
      <alignment wrapText="1"/>
    </xf>
    <xf numFmtId="21" fontId="169" fillId="33" borderId="70" xfId="55" applyNumberFormat="1" applyFont="1" applyFill="1" applyBorder="1" applyAlignment="1">
      <alignment horizontal="center" wrapText="1"/>
      <protection/>
    </xf>
    <xf numFmtId="0" fontId="168" fillId="0" borderId="22" xfId="0" applyFont="1" applyFill="1" applyBorder="1" applyAlignment="1">
      <alignment horizontal="right" wrapText="1"/>
    </xf>
    <xf numFmtId="0" fontId="168" fillId="0" borderId="68" xfId="0" applyFont="1" applyFill="1" applyBorder="1" applyAlignment="1">
      <alignment horizontal="center" wrapText="1"/>
    </xf>
    <xf numFmtId="21" fontId="169" fillId="4" borderId="22" xfId="0" applyNumberFormat="1" applyFont="1" applyFill="1" applyBorder="1" applyAlignment="1">
      <alignment horizontal="center" wrapText="1"/>
    </xf>
    <xf numFmtId="168" fontId="169" fillId="4" borderId="68" xfId="0" applyNumberFormat="1" applyFont="1" applyFill="1" applyBorder="1" applyAlignment="1">
      <alignment horizontal="center" wrapText="1"/>
    </xf>
    <xf numFmtId="171" fontId="169" fillId="4" borderId="15" xfId="0" applyNumberFormat="1" applyFont="1" applyFill="1" applyBorder="1" applyAlignment="1">
      <alignment horizontal="center" wrapText="1"/>
    </xf>
    <xf numFmtId="21" fontId="169" fillId="4" borderId="16" xfId="0" applyNumberFormat="1" applyFont="1" applyFill="1" applyBorder="1" applyAlignment="1">
      <alignment horizontal="center"/>
    </xf>
    <xf numFmtId="21" fontId="171" fillId="33" borderId="70" xfId="55" applyNumberFormat="1" applyFont="1" applyFill="1" applyBorder="1" applyAlignment="1">
      <alignment horizontal="center" wrapText="1"/>
      <protection/>
    </xf>
    <xf numFmtId="0" fontId="170" fillId="0" borderId="91" xfId="0" applyFont="1" applyFill="1" applyBorder="1" applyAlignment="1">
      <alignment horizontal="right" wrapText="1"/>
    </xf>
    <xf numFmtId="0" fontId="170" fillId="0" borderId="92" xfId="0" applyFont="1" applyFill="1" applyBorder="1" applyAlignment="1">
      <alignment horizontal="center" wrapText="1"/>
    </xf>
    <xf numFmtId="0" fontId="171" fillId="0" borderId="93" xfId="0" applyFont="1" applyFill="1" applyBorder="1" applyAlignment="1">
      <alignment wrapText="1"/>
    </xf>
    <xf numFmtId="21" fontId="171" fillId="4" borderId="91" xfId="0" applyNumberFormat="1" applyFont="1" applyFill="1" applyBorder="1" applyAlignment="1">
      <alignment horizontal="center" wrapText="1"/>
    </xf>
    <xf numFmtId="168" fontId="171" fillId="4" borderId="92" xfId="0" applyNumberFormat="1" applyFont="1" applyFill="1" applyBorder="1" applyAlignment="1">
      <alignment horizontal="center" wrapText="1"/>
    </xf>
    <xf numFmtId="171" fontId="171" fillId="4" borderId="94" xfId="0" applyNumberFormat="1" applyFont="1" applyFill="1" applyBorder="1" applyAlignment="1">
      <alignment horizontal="center" wrapText="1"/>
    </xf>
    <xf numFmtId="21" fontId="171" fillId="4" borderId="95" xfId="0" applyNumberFormat="1" applyFont="1" applyFill="1" applyBorder="1" applyAlignment="1">
      <alignment horizontal="center"/>
    </xf>
    <xf numFmtId="0" fontId="170" fillId="0" borderId="92" xfId="0" applyFont="1" applyFill="1" applyBorder="1" applyAlignment="1">
      <alignment wrapText="1"/>
    </xf>
    <xf numFmtId="0" fontId="170" fillId="0" borderId="94" xfId="0" applyFont="1" applyFill="1" applyBorder="1" applyAlignment="1">
      <alignment horizontal="right" wrapText="1"/>
    </xf>
    <xf numFmtId="0" fontId="170" fillId="0" borderId="94" xfId="0" applyFont="1" applyFill="1" applyBorder="1" applyAlignment="1">
      <alignment wrapText="1"/>
    </xf>
    <xf numFmtId="0" fontId="170" fillId="0" borderId="93" xfId="0" applyFont="1" applyFill="1" applyBorder="1" applyAlignment="1">
      <alignment wrapText="1"/>
    </xf>
    <xf numFmtId="0" fontId="171" fillId="0" borderId="94" xfId="0" applyFont="1" applyFill="1" applyBorder="1" applyAlignment="1">
      <alignment wrapText="1"/>
    </xf>
    <xf numFmtId="0" fontId="171" fillId="0" borderId="95" xfId="0" applyFont="1" applyFill="1" applyBorder="1" applyAlignment="1">
      <alignment horizontal="left" wrapText="1"/>
    </xf>
    <xf numFmtId="21" fontId="171" fillId="0" borderId="96" xfId="55" applyNumberFormat="1" applyFont="1" applyFill="1" applyBorder="1" applyAlignment="1">
      <alignment horizontal="center" vertical="center" wrapText="1"/>
      <protection/>
    </xf>
    <xf numFmtId="1" fontId="171" fillId="0" borderId="73" xfId="0" applyNumberFormat="1" applyFont="1" applyFill="1" applyBorder="1" applyAlignment="1">
      <alignment horizontal="center" wrapText="1"/>
    </xf>
    <xf numFmtId="21" fontId="171" fillId="0" borderId="95" xfId="0" applyNumberFormat="1" applyFont="1" applyFill="1" applyBorder="1" applyAlignment="1">
      <alignment horizontal="center"/>
    </xf>
    <xf numFmtId="21" fontId="171" fillId="0" borderId="96" xfId="55" applyNumberFormat="1" applyFont="1" applyFill="1" applyBorder="1" applyAlignment="1">
      <alignment horizontal="center" wrapText="1"/>
      <protection/>
    </xf>
    <xf numFmtId="171" fontId="171" fillId="0" borderId="73" xfId="0" applyNumberFormat="1" applyFont="1" applyFill="1" applyBorder="1" applyAlignment="1">
      <alignment horizontal="center" wrapText="1"/>
    </xf>
    <xf numFmtId="21" fontId="171" fillId="33" borderId="96" xfId="55" applyNumberFormat="1" applyFont="1" applyFill="1" applyBorder="1" applyAlignment="1">
      <alignment horizontal="center" wrapText="1"/>
      <protection/>
    </xf>
    <xf numFmtId="171" fontId="171" fillId="33" borderId="73" xfId="0" applyNumberFormat="1" applyFont="1" applyFill="1" applyBorder="1" applyAlignment="1">
      <alignment horizontal="center" wrapText="1"/>
    </xf>
    <xf numFmtId="21" fontId="171" fillId="33" borderId="95" xfId="0" applyNumberFormat="1" applyFont="1" applyFill="1" applyBorder="1" applyAlignment="1">
      <alignment horizontal="center"/>
    </xf>
    <xf numFmtId="0" fontId="168" fillId="0" borderId="73" xfId="0" applyFont="1" applyFill="1" applyBorder="1" applyAlignment="1">
      <alignment/>
    </xf>
    <xf numFmtId="0" fontId="168" fillId="0" borderId="73" xfId="0" applyFont="1" applyBorder="1" applyAlignment="1">
      <alignment/>
    </xf>
    <xf numFmtId="0" fontId="18" fillId="0" borderId="18" xfId="0" applyFont="1" applyFill="1" applyBorder="1" applyAlignment="1">
      <alignment horizontal="right" wrapText="1"/>
    </xf>
    <xf numFmtId="0" fontId="21" fillId="0" borderId="97" xfId="0" applyFont="1" applyFill="1" applyBorder="1" applyAlignment="1">
      <alignment horizontal="center" wrapText="1"/>
    </xf>
    <xf numFmtId="0" fontId="20" fillId="4" borderId="18" xfId="0" applyFont="1" applyFill="1" applyBorder="1" applyAlignment="1">
      <alignment horizontal="center" wrapText="1"/>
    </xf>
    <xf numFmtId="168" fontId="20" fillId="4" borderId="19" xfId="0" applyNumberFormat="1" applyFont="1" applyFill="1" applyBorder="1" applyAlignment="1">
      <alignment horizontal="center" wrapText="1"/>
    </xf>
    <xf numFmtId="168" fontId="20" fillId="4" borderId="49" xfId="0" applyNumberFormat="1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 wrapText="1"/>
    </xf>
    <xf numFmtId="0" fontId="20" fillId="4" borderId="87" xfId="0" applyFont="1" applyFill="1" applyBorder="1" applyAlignment="1">
      <alignment horizontal="center" wrapText="1"/>
    </xf>
    <xf numFmtId="0" fontId="18" fillId="0" borderId="97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wrapText="1"/>
    </xf>
    <xf numFmtId="0" fontId="18" fillId="4" borderId="19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center" wrapText="1"/>
    </xf>
    <xf numFmtId="0" fontId="21" fillId="4" borderId="24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0" fontId="18" fillId="4" borderId="24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wrapText="1"/>
    </xf>
    <xf numFmtId="21" fontId="175" fillId="35" borderId="70" xfId="55" applyNumberFormat="1" applyFont="1" applyFill="1" applyBorder="1" applyAlignment="1">
      <alignment horizontal="center" wrapText="1"/>
      <protection/>
    </xf>
    <xf numFmtId="1" fontId="175" fillId="35" borderId="17" xfId="0" applyNumberFormat="1" applyFont="1" applyFill="1" applyBorder="1" applyAlignment="1">
      <alignment horizontal="center" wrapText="1"/>
    </xf>
    <xf numFmtId="21" fontId="175" fillId="35" borderId="43" xfId="0" applyNumberFormat="1" applyFont="1" applyFill="1" applyBorder="1" applyAlignment="1">
      <alignment horizontal="center"/>
    </xf>
    <xf numFmtId="21" fontId="175" fillId="33" borderId="70" xfId="55" applyNumberFormat="1" applyFont="1" applyFill="1" applyBorder="1" applyAlignment="1">
      <alignment horizontal="center" vertical="center" wrapText="1"/>
      <protection/>
    </xf>
    <xf numFmtId="1" fontId="175" fillId="33" borderId="17" xfId="0" applyNumberFormat="1" applyFont="1" applyFill="1" applyBorder="1" applyAlignment="1">
      <alignment horizontal="center" wrapText="1"/>
    </xf>
    <xf numFmtId="21" fontId="175" fillId="33" borderId="43" xfId="0" applyNumberFormat="1" applyFont="1" applyFill="1" applyBorder="1" applyAlignment="1">
      <alignment horizontal="center"/>
    </xf>
    <xf numFmtId="21" fontId="175" fillId="35" borderId="57" xfId="55" applyNumberFormat="1" applyFont="1" applyFill="1" applyBorder="1" applyAlignment="1">
      <alignment horizontal="center" wrapText="1"/>
      <protection/>
    </xf>
    <xf numFmtId="21" fontId="175" fillId="33" borderId="70" xfId="55" applyNumberFormat="1" applyFont="1" applyFill="1" applyBorder="1" applyAlignment="1">
      <alignment horizontal="center" wrapText="1"/>
      <protection/>
    </xf>
    <xf numFmtId="21" fontId="171" fillId="33" borderId="70" xfId="55" applyNumberFormat="1" applyFont="1" applyFill="1" applyBorder="1" applyAlignment="1">
      <alignment horizontal="center" vertical="center" wrapText="1"/>
      <protection/>
    </xf>
    <xf numFmtId="0" fontId="171" fillId="32" borderId="66" xfId="0" applyFont="1" applyFill="1" applyBorder="1" applyAlignment="1">
      <alignment wrapText="1"/>
    </xf>
    <xf numFmtId="168" fontId="171" fillId="4" borderId="27" xfId="0" applyNumberFormat="1" applyFont="1" applyFill="1" applyBorder="1" applyAlignment="1">
      <alignment horizontal="center" wrapText="1"/>
    </xf>
    <xf numFmtId="175" fontId="171" fillId="0" borderId="0" xfId="0" applyNumberFormat="1" applyFont="1" applyFill="1" applyBorder="1" applyAlignment="1">
      <alignment horizontal="center" wrapText="1"/>
    </xf>
    <xf numFmtId="21" fontId="171" fillId="33" borderId="69" xfId="55" applyNumberFormat="1" applyFont="1" applyFill="1" applyBorder="1" applyAlignment="1">
      <alignment horizontal="center" vertical="center" wrapText="1"/>
      <protection/>
    </xf>
    <xf numFmtId="1" fontId="171" fillId="33" borderId="0" xfId="0" applyNumberFormat="1" applyFont="1" applyFill="1" applyBorder="1" applyAlignment="1">
      <alignment horizontal="center" wrapText="1"/>
    </xf>
    <xf numFmtId="0" fontId="170" fillId="0" borderId="74" xfId="0" applyFont="1" applyBorder="1" applyAlignment="1">
      <alignment/>
    </xf>
    <xf numFmtId="0" fontId="176" fillId="0" borderId="29" xfId="0" applyFont="1" applyFill="1" applyBorder="1" applyAlignment="1">
      <alignment horizontal="right" wrapText="1"/>
    </xf>
    <xf numFmtId="0" fontId="175" fillId="32" borderId="75" xfId="0" applyFont="1" applyFill="1" applyBorder="1" applyAlignment="1">
      <alignment wrapText="1"/>
    </xf>
    <xf numFmtId="0" fontId="175" fillId="0" borderId="25" xfId="0" applyFont="1" applyFill="1" applyBorder="1" applyAlignment="1">
      <alignment wrapText="1"/>
    </xf>
    <xf numFmtId="0" fontId="175" fillId="0" borderId="26" xfId="0" applyFont="1" applyFill="1" applyBorder="1" applyAlignment="1">
      <alignment horizontal="left" wrapText="1"/>
    </xf>
    <xf numFmtId="21" fontId="175" fillId="0" borderId="77" xfId="55" applyNumberFormat="1" applyFont="1" applyFill="1" applyBorder="1" applyAlignment="1">
      <alignment horizontal="center" wrapText="1"/>
      <protection/>
    </xf>
    <xf numFmtId="175" fontId="175" fillId="0" borderId="46" xfId="0" applyNumberFormat="1" applyFont="1" applyFill="1" applyBorder="1" applyAlignment="1">
      <alignment horizontal="center" wrapText="1"/>
    </xf>
    <xf numFmtId="21" fontId="175" fillId="33" borderId="77" xfId="55" applyNumberFormat="1" applyFont="1" applyFill="1" applyBorder="1" applyAlignment="1">
      <alignment horizontal="center" vertical="center" wrapText="1"/>
      <protection/>
    </xf>
    <xf numFmtId="1" fontId="175" fillId="33" borderId="46" xfId="0" applyNumberFormat="1" applyFont="1" applyFill="1" applyBorder="1" applyAlignment="1">
      <alignment horizontal="center" wrapText="1"/>
    </xf>
    <xf numFmtId="21" fontId="175" fillId="33" borderId="26" xfId="0" applyNumberFormat="1" applyFont="1" applyFill="1" applyBorder="1" applyAlignment="1">
      <alignment horizontal="center"/>
    </xf>
    <xf numFmtId="0" fontId="170" fillId="0" borderId="46" xfId="0" applyFont="1" applyFill="1" applyBorder="1" applyAlignment="1">
      <alignment/>
    </xf>
    <xf numFmtId="0" fontId="170" fillId="0" borderId="46" xfId="0" applyFont="1" applyBorder="1" applyAlignment="1">
      <alignment/>
    </xf>
    <xf numFmtId="0" fontId="140" fillId="0" borderId="94" xfId="0" applyFont="1" applyFill="1" applyBorder="1" applyAlignment="1">
      <alignment horizontal="center" wrapText="1"/>
    </xf>
    <xf numFmtId="0" fontId="171" fillId="32" borderId="93" xfId="0" applyFont="1" applyFill="1" applyBorder="1" applyAlignment="1">
      <alignment wrapText="1"/>
    </xf>
    <xf numFmtId="168" fontId="171" fillId="4" borderId="94" xfId="0" applyNumberFormat="1" applyFont="1" applyFill="1" applyBorder="1" applyAlignment="1">
      <alignment horizontal="center" wrapText="1"/>
    </xf>
    <xf numFmtId="175" fontId="171" fillId="4" borderId="94" xfId="0" applyNumberFormat="1" applyFont="1" applyFill="1" applyBorder="1" applyAlignment="1">
      <alignment horizontal="center" wrapText="1"/>
    </xf>
    <xf numFmtId="175" fontId="171" fillId="0" borderId="73" xfId="0" applyNumberFormat="1" applyFont="1" applyFill="1" applyBorder="1" applyAlignment="1">
      <alignment horizontal="center" wrapText="1"/>
    </xf>
    <xf numFmtId="21" fontId="171" fillId="33" borderId="96" xfId="55" applyNumberFormat="1" applyFont="1" applyFill="1" applyBorder="1" applyAlignment="1">
      <alignment horizontal="center" vertical="center" wrapText="1"/>
      <protection/>
    </xf>
    <xf numFmtId="1" fontId="171" fillId="33" borderId="73" xfId="0" applyNumberFormat="1" applyFont="1" applyFill="1" applyBorder="1" applyAlignment="1">
      <alignment horizontal="center" wrapText="1"/>
    </xf>
    <xf numFmtId="0" fontId="173" fillId="0" borderId="73" xfId="0" applyFont="1" applyFill="1" applyBorder="1" applyAlignment="1">
      <alignment/>
    </xf>
    <xf numFmtId="168" fontId="20" fillId="4" borderId="21" xfId="0" applyNumberFormat="1" applyFont="1" applyFill="1" applyBorder="1" applyAlignment="1">
      <alignment horizontal="center" wrapText="1"/>
    </xf>
    <xf numFmtId="0" fontId="21" fillId="33" borderId="36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64" xfId="0" applyFont="1" applyFill="1" applyBorder="1" applyAlignment="1">
      <alignment horizontal="center" wrapText="1"/>
    </xf>
    <xf numFmtId="21" fontId="179" fillId="33" borderId="72" xfId="55" applyNumberFormat="1" applyFont="1" applyFill="1" applyBorder="1" applyAlignment="1">
      <alignment horizontal="center" vertical="center" wrapText="1"/>
      <protection/>
    </xf>
    <xf numFmtId="175" fontId="179" fillId="33" borderId="74" xfId="0" applyNumberFormat="1" applyFont="1" applyFill="1" applyBorder="1" applyAlignment="1">
      <alignment horizontal="center" wrapText="1"/>
    </xf>
    <xf numFmtId="21" fontId="179" fillId="33" borderId="23" xfId="0" applyNumberFormat="1" applyFont="1" applyFill="1" applyBorder="1" applyAlignment="1">
      <alignment horizontal="center"/>
    </xf>
    <xf numFmtId="0" fontId="177" fillId="0" borderId="74" xfId="0" applyFont="1" applyFill="1" applyBorder="1" applyAlignment="1">
      <alignment/>
    </xf>
    <xf numFmtId="21" fontId="179" fillId="33" borderId="65" xfId="55" applyNumberFormat="1" applyFont="1" applyFill="1" applyBorder="1" applyAlignment="1">
      <alignment horizontal="center" vertical="center" wrapText="1"/>
      <protection/>
    </xf>
    <xf numFmtId="175" fontId="179" fillId="33" borderId="47" xfId="0" applyNumberFormat="1" applyFont="1" applyFill="1" applyBorder="1" applyAlignment="1">
      <alignment horizontal="center" wrapText="1"/>
    </xf>
    <xf numFmtId="21" fontId="179" fillId="33" borderId="16" xfId="0" applyNumberFormat="1" applyFont="1" applyFill="1" applyBorder="1" applyAlignment="1">
      <alignment horizontal="center"/>
    </xf>
    <xf numFmtId="0" fontId="177" fillId="0" borderId="47" xfId="0" applyFont="1" applyFill="1" applyBorder="1" applyAlignment="1">
      <alignment/>
    </xf>
    <xf numFmtId="21" fontId="179" fillId="33" borderId="70" xfId="55" applyNumberFormat="1" applyFont="1" applyFill="1" applyBorder="1" applyAlignment="1">
      <alignment horizontal="center" vertical="center" wrapText="1"/>
      <protection/>
    </xf>
    <xf numFmtId="175" fontId="179" fillId="33" borderId="17" xfId="0" applyNumberFormat="1" applyFont="1" applyFill="1" applyBorder="1" applyAlignment="1">
      <alignment horizontal="center" wrapText="1"/>
    </xf>
    <xf numFmtId="21" fontId="179" fillId="33" borderId="43" xfId="0" applyNumberFormat="1" applyFont="1" applyFill="1" applyBorder="1" applyAlignment="1">
      <alignment horizontal="center"/>
    </xf>
    <xf numFmtId="0" fontId="177" fillId="0" borderId="17" xfId="0" applyFont="1" applyFill="1" applyBorder="1" applyAlignment="1">
      <alignment/>
    </xf>
    <xf numFmtId="175" fontId="171" fillId="33" borderId="17" xfId="0" applyNumberFormat="1" applyFont="1" applyFill="1" applyBorder="1" applyAlignment="1">
      <alignment horizontal="center" wrapText="1"/>
    </xf>
    <xf numFmtId="0" fontId="171" fillId="0" borderId="59" xfId="0" applyFont="1" applyFill="1" applyBorder="1" applyAlignment="1">
      <alignment horizontal="left" wrapText="1"/>
    </xf>
    <xf numFmtId="21" fontId="171" fillId="0" borderId="70" xfId="0" applyNumberFormat="1" applyFont="1" applyFill="1" applyBorder="1" applyAlignment="1">
      <alignment horizontal="center" wrapText="1"/>
    </xf>
    <xf numFmtId="0" fontId="178" fillId="0" borderId="37" xfId="0" applyFont="1" applyFill="1" applyBorder="1" applyAlignment="1">
      <alignment horizontal="center" wrapText="1"/>
    </xf>
    <xf numFmtId="0" fontId="179" fillId="0" borderId="66" xfId="0" applyFont="1" applyFill="1" applyBorder="1" applyAlignment="1">
      <alignment wrapText="1"/>
    </xf>
    <xf numFmtId="0" fontId="177" fillId="0" borderId="62" xfId="0" applyFont="1" applyFill="1" applyBorder="1" applyAlignment="1">
      <alignment wrapText="1"/>
    </xf>
    <xf numFmtId="0" fontId="177" fillId="0" borderId="37" xfId="0" applyFont="1" applyFill="1" applyBorder="1" applyAlignment="1">
      <alignment horizontal="right" wrapText="1"/>
    </xf>
    <xf numFmtId="0" fontId="177" fillId="0" borderId="37" xfId="0" applyFont="1" applyFill="1" applyBorder="1" applyAlignment="1">
      <alignment wrapText="1"/>
    </xf>
    <xf numFmtId="0" fontId="177" fillId="0" borderId="66" xfId="0" applyFont="1" applyFill="1" applyBorder="1" applyAlignment="1">
      <alignment wrapText="1"/>
    </xf>
    <xf numFmtId="0" fontId="179" fillId="0" borderId="66" xfId="0" applyFont="1" applyFill="1" applyBorder="1" applyAlignment="1">
      <alignment horizontal="left" wrapText="1"/>
    </xf>
    <xf numFmtId="21" fontId="179" fillId="0" borderId="69" xfId="55" applyNumberFormat="1" applyFont="1" applyFill="1" applyBorder="1" applyAlignment="1">
      <alignment horizontal="center" vertical="center" wrapText="1"/>
      <protection/>
    </xf>
    <xf numFmtId="1" fontId="179" fillId="0" borderId="0" xfId="0" applyNumberFormat="1" applyFont="1" applyFill="1" applyBorder="1" applyAlignment="1">
      <alignment horizontal="center" wrapText="1"/>
    </xf>
    <xf numFmtId="21" fontId="179" fillId="33" borderId="69" xfId="55" applyNumberFormat="1" applyFont="1" applyFill="1" applyBorder="1" applyAlignment="1">
      <alignment horizontal="center" vertical="center" wrapText="1"/>
      <protection/>
    </xf>
    <xf numFmtId="175" fontId="179" fillId="33" borderId="0" xfId="0" applyNumberFormat="1" applyFont="1" applyFill="1" applyBorder="1" applyAlignment="1">
      <alignment horizontal="center" wrapText="1"/>
    </xf>
    <xf numFmtId="21" fontId="179" fillId="33" borderId="64" xfId="0" applyNumberFormat="1" applyFont="1" applyFill="1" applyBorder="1" applyAlignment="1">
      <alignment horizontal="center"/>
    </xf>
    <xf numFmtId="21" fontId="171" fillId="33" borderId="65" xfId="55" applyNumberFormat="1" applyFont="1" applyFill="1" applyBorder="1" applyAlignment="1">
      <alignment horizontal="center" vertical="center" wrapText="1"/>
      <protection/>
    </xf>
    <xf numFmtId="175" fontId="171" fillId="33" borderId="47" xfId="0" applyNumberFormat="1" applyFont="1" applyFill="1" applyBorder="1" applyAlignment="1">
      <alignment horizontal="center" wrapText="1"/>
    </xf>
    <xf numFmtId="21" fontId="171" fillId="33" borderId="16" xfId="0" applyNumberFormat="1" applyFont="1" applyFill="1" applyBorder="1" applyAlignment="1">
      <alignment horizontal="center"/>
    </xf>
    <xf numFmtId="0" fontId="170" fillId="0" borderId="47" xfId="0" applyFont="1" applyFill="1" applyBorder="1" applyAlignment="1">
      <alignment/>
    </xf>
    <xf numFmtId="171" fontId="175" fillId="0" borderId="47" xfId="0" applyNumberFormat="1" applyFont="1" applyFill="1" applyBorder="1" applyAlignment="1">
      <alignment horizontal="center" wrapText="1"/>
    </xf>
    <xf numFmtId="21" fontId="175" fillId="33" borderId="72" xfId="55" applyNumberFormat="1" applyFont="1" applyFill="1" applyBorder="1" applyAlignment="1">
      <alignment horizontal="center" vertical="center" wrapText="1"/>
      <protection/>
    </xf>
    <xf numFmtId="175" fontId="175" fillId="33" borderId="74" xfId="0" applyNumberFormat="1" applyFont="1" applyFill="1" applyBorder="1" applyAlignment="1">
      <alignment horizontal="center" wrapText="1"/>
    </xf>
    <xf numFmtId="21" fontId="175" fillId="33" borderId="23" xfId="0" applyNumberFormat="1" applyFont="1" applyFill="1" applyBorder="1" applyAlignment="1">
      <alignment horizontal="center"/>
    </xf>
    <xf numFmtId="0" fontId="173" fillId="0" borderId="74" xfId="0" applyFont="1" applyFill="1" applyBorder="1" applyAlignment="1">
      <alignment/>
    </xf>
    <xf numFmtId="171" fontId="175" fillId="0" borderId="46" xfId="0" applyNumberFormat="1" applyFont="1" applyFill="1" applyBorder="1" applyAlignment="1">
      <alignment horizontal="center" wrapText="1"/>
    </xf>
    <xf numFmtId="175" fontId="175" fillId="33" borderId="46" xfId="0" applyNumberFormat="1" applyFont="1" applyFill="1" applyBorder="1" applyAlignment="1">
      <alignment horizontal="center" wrapText="1"/>
    </xf>
    <xf numFmtId="0" fontId="173" fillId="0" borderId="46" xfId="0" applyFont="1" applyFill="1" applyBorder="1" applyAlignment="1">
      <alignment/>
    </xf>
    <xf numFmtId="4" fontId="23" fillId="4" borderId="21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horizontal="right"/>
    </xf>
    <xf numFmtId="0" fontId="17" fillId="33" borderId="58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47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87" fillId="33" borderId="15" xfId="0" applyFont="1" applyFill="1" applyBorder="1" applyAlignment="1">
      <alignment horizontal="center"/>
    </xf>
    <xf numFmtId="0" fontId="182" fillId="33" borderId="47" xfId="0" applyFont="1" applyFill="1" applyBorder="1" applyAlignment="1">
      <alignment horizontal="center"/>
    </xf>
    <xf numFmtId="2" fontId="20" fillId="4" borderId="81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D108" sqref="D108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7.5742187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32" width="9.140625" style="12" customWidth="1"/>
    <col min="33" max="16384" width="9.140625" style="2" customWidth="1"/>
  </cols>
  <sheetData>
    <row r="1" ht="12.75">
      <c r="A1" s="1" t="s">
        <v>135</v>
      </c>
    </row>
    <row r="2" spans="1:18" ht="12.75">
      <c r="A2" s="1" t="s">
        <v>136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2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0.02596064814814815</v>
      </c>
      <c r="M7" s="18">
        <v>0.002596064814814815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0.026550925925925926</v>
      </c>
      <c r="M8" s="24">
        <v>0.0026550925925925926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26">
        <v>3</v>
      </c>
      <c r="B9" s="129">
        <v>115</v>
      </c>
      <c r="C9" s="21" t="s">
        <v>13</v>
      </c>
      <c r="D9" s="22" t="s">
        <v>20</v>
      </c>
      <c r="E9" s="22" t="s">
        <v>21</v>
      </c>
      <c r="F9" s="22" t="s">
        <v>151</v>
      </c>
      <c r="G9" s="22" t="s">
        <v>15</v>
      </c>
      <c r="H9" s="22">
        <v>1972</v>
      </c>
      <c r="I9" s="22" t="s">
        <v>22</v>
      </c>
      <c r="J9" s="22" t="s">
        <v>17</v>
      </c>
      <c r="K9" s="22">
        <v>10</v>
      </c>
      <c r="L9" s="23">
        <v>0.027037037037037037</v>
      </c>
      <c r="M9" s="24">
        <v>0.002703703703703704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20" customFormat="1" ht="12" customHeight="1">
      <c r="A10" s="126">
        <v>4</v>
      </c>
      <c r="B10" s="129">
        <v>164</v>
      </c>
      <c r="C10" s="21" t="s">
        <v>47</v>
      </c>
      <c r="D10" s="22" t="s">
        <v>51</v>
      </c>
      <c r="E10" s="22" t="s">
        <v>52</v>
      </c>
      <c r="F10" s="22" t="s">
        <v>90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0.027604166666666666</v>
      </c>
      <c r="M10" s="24">
        <v>0.0027604166666666667</v>
      </c>
      <c r="N10" s="25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26" customFormat="1" ht="13.5" customHeight="1">
      <c r="A11" s="126">
        <v>5</v>
      </c>
      <c r="B11" s="129">
        <v>168</v>
      </c>
      <c r="C11" s="21" t="s">
        <v>55</v>
      </c>
      <c r="D11" s="22" t="s">
        <v>92</v>
      </c>
      <c r="E11" s="22" t="s">
        <v>14</v>
      </c>
      <c r="F11" s="22" t="s">
        <v>93</v>
      </c>
      <c r="G11" s="22" t="s">
        <v>15</v>
      </c>
      <c r="H11" s="22">
        <v>1979</v>
      </c>
      <c r="I11" s="22" t="s">
        <v>19</v>
      </c>
      <c r="J11" s="22" t="s">
        <v>17</v>
      </c>
      <c r="K11" s="22">
        <v>10</v>
      </c>
      <c r="L11" s="23">
        <v>0.027696759259259258</v>
      </c>
      <c r="M11" s="24">
        <v>0.002769675925925926</v>
      </c>
      <c r="N11" s="25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20" customFormat="1" ht="12" customHeight="1">
      <c r="A12" s="126">
        <v>6</v>
      </c>
      <c r="B12" s="129">
        <v>226</v>
      </c>
      <c r="C12" s="132" t="s">
        <v>13</v>
      </c>
      <c r="D12" s="133" t="s">
        <v>152</v>
      </c>
      <c r="E12" s="133" t="s">
        <v>109</v>
      </c>
      <c r="F12" s="133" t="s">
        <v>90</v>
      </c>
      <c r="G12" s="133" t="s">
        <v>15</v>
      </c>
      <c r="H12" s="133">
        <v>1978</v>
      </c>
      <c r="I12" s="133" t="s">
        <v>22</v>
      </c>
      <c r="J12" s="22" t="s">
        <v>17</v>
      </c>
      <c r="K12" s="22">
        <v>10</v>
      </c>
      <c r="L12" s="23">
        <v>0.027974537037037034</v>
      </c>
      <c r="M12" s="24">
        <v>0.0027974537037037035</v>
      </c>
      <c r="N12" s="25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2">
        <v>10</v>
      </c>
      <c r="L13" s="23">
        <v>0.028425925925925924</v>
      </c>
      <c r="M13" s="24">
        <v>0.0028425925925925923</v>
      </c>
      <c r="N13" s="25">
        <v>1</v>
      </c>
    </row>
    <row r="14" spans="1:32" s="20" customFormat="1" ht="12" customHeight="1">
      <c r="A14" s="126">
        <v>8</v>
      </c>
      <c r="B14" s="129">
        <v>108</v>
      </c>
      <c r="C14" s="21" t="s">
        <v>47</v>
      </c>
      <c r="D14" s="22" t="s">
        <v>153</v>
      </c>
      <c r="E14" s="22" t="s">
        <v>154</v>
      </c>
      <c r="F14" s="22" t="s">
        <v>90</v>
      </c>
      <c r="G14" s="22" t="s">
        <v>15</v>
      </c>
      <c r="H14" s="22">
        <v>1984</v>
      </c>
      <c r="I14" s="22" t="s">
        <v>19</v>
      </c>
      <c r="J14" s="22" t="s">
        <v>17</v>
      </c>
      <c r="K14" s="22">
        <v>10</v>
      </c>
      <c r="L14" s="23">
        <v>0.028981481481481483</v>
      </c>
      <c r="M14" s="24">
        <v>0.0028981481481481484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122" customFormat="1" ht="12.75">
      <c r="A15" s="126">
        <v>9</v>
      </c>
      <c r="B15" s="129">
        <v>107</v>
      </c>
      <c r="C15" s="21" t="s">
        <v>155</v>
      </c>
      <c r="D15" s="22" t="s">
        <v>153</v>
      </c>
      <c r="E15" s="22" t="s">
        <v>24</v>
      </c>
      <c r="F15" s="22" t="s">
        <v>90</v>
      </c>
      <c r="G15" s="22" t="s">
        <v>15</v>
      </c>
      <c r="H15" s="22">
        <v>1983</v>
      </c>
      <c r="I15" s="22" t="s">
        <v>19</v>
      </c>
      <c r="J15" s="22" t="s">
        <v>17</v>
      </c>
      <c r="K15" s="22">
        <v>10</v>
      </c>
      <c r="L15" s="23">
        <v>0.0290162037037037</v>
      </c>
      <c r="M15" s="24">
        <v>0.00290162037037037</v>
      </c>
      <c r="N15" s="25">
        <v>4</v>
      </c>
      <c r="O15" s="27"/>
      <c r="P15" s="27"/>
      <c r="Q15" s="141"/>
      <c r="R15" s="27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0.029108796296296296</v>
      </c>
      <c r="M16" s="24">
        <v>0.0029108796296296296</v>
      </c>
      <c r="N16" s="25">
        <v>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2">
        <v>10</v>
      </c>
      <c r="L17" s="23">
        <v>0.030138888888888885</v>
      </c>
      <c r="M17" s="24">
        <v>0.0030138888888888884</v>
      </c>
      <c r="N17" s="25">
        <v>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2">
        <v>10</v>
      </c>
      <c r="L18" s="23">
        <v>0.030347222222222223</v>
      </c>
      <c r="M18" s="24">
        <v>0.0030347222222222225</v>
      </c>
      <c r="N18" s="25">
        <v>7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20" customFormat="1" ht="12" customHeight="1">
      <c r="A19" s="126">
        <v>13</v>
      </c>
      <c r="B19" s="129">
        <v>193</v>
      </c>
      <c r="C19" s="21" t="s">
        <v>23</v>
      </c>
      <c r="D19" s="22" t="s">
        <v>72</v>
      </c>
      <c r="E19" s="22" t="s">
        <v>132</v>
      </c>
      <c r="F19" s="22" t="s">
        <v>87</v>
      </c>
      <c r="G19" s="22" t="s">
        <v>15</v>
      </c>
      <c r="H19" s="22">
        <v>1977</v>
      </c>
      <c r="I19" s="22" t="s">
        <v>22</v>
      </c>
      <c r="J19" s="22" t="s">
        <v>17</v>
      </c>
      <c r="K19" s="22">
        <v>10</v>
      </c>
      <c r="L19" s="23">
        <v>0.030428240740740742</v>
      </c>
      <c r="M19" s="24">
        <v>0.003042824074074074</v>
      </c>
      <c r="N19" s="25">
        <v>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0.030983796296296297</v>
      </c>
      <c r="M20" s="24">
        <v>0.0030983796296296297</v>
      </c>
      <c r="N20" s="25">
        <v>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20" customFormat="1" ht="12" customHeight="1">
      <c r="A21" s="126">
        <v>15</v>
      </c>
      <c r="B21" s="129">
        <v>167</v>
      </c>
      <c r="C21" s="21" t="s">
        <v>76</v>
      </c>
      <c r="D21" s="22" t="s">
        <v>77</v>
      </c>
      <c r="E21" s="22" t="s">
        <v>24</v>
      </c>
      <c r="F21" s="22" t="s">
        <v>158</v>
      </c>
      <c r="G21" s="22" t="s">
        <v>15</v>
      </c>
      <c r="H21" s="22">
        <v>1955</v>
      </c>
      <c r="I21" s="22" t="s">
        <v>40</v>
      </c>
      <c r="J21" s="22" t="s">
        <v>17</v>
      </c>
      <c r="K21" s="22">
        <v>10</v>
      </c>
      <c r="L21" s="23">
        <v>0.03116898148148148</v>
      </c>
      <c r="M21" s="24">
        <v>0.003116898148148148</v>
      </c>
      <c r="N21" s="25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22">
        <v>10</v>
      </c>
      <c r="L22" s="23">
        <v>0.031342592592592596</v>
      </c>
      <c r="M22" s="24">
        <v>0.0031342592592592594</v>
      </c>
      <c r="N22" s="25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20" customFormat="1" ht="12" customHeight="1">
      <c r="A23" s="126">
        <v>17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0.03189814814814815</v>
      </c>
      <c r="M23" s="24">
        <v>0.0031898148148148146</v>
      </c>
      <c r="N23" s="25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0" customFormat="1" ht="12" customHeight="1">
      <c r="A24" s="126">
        <v>18</v>
      </c>
      <c r="B24" s="129">
        <v>175</v>
      </c>
      <c r="C24" s="21" t="s">
        <v>159</v>
      </c>
      <c r="D24" s="22" t="s">
        <v>160</v>
      </c>
      <c r="E24" s="22" t="s">
        <v>14</v>
      </c>
      <c r="F24" s="22" t="s">
        <v>14</v>
      </c>
      <c r="G24" s="22" t="s">
        <v>15</v>
      </c>
      <c r="H24" s="22">
        <v>2002</v>
      </c>
      <c r="I24" s="22" t="s">
        <v>16</v>
      </c>
      <c r="J24" s="22" t="s">
        <v>17</v>
      </c>
      <c r="K24" s="22">
        <v>10</v>
      </c>
      <c r="L24" s="23">
        <v>0.0319212962962963</v>
      </c>
      <c r="M24" s="24">
        <v>0.0031921296296296303</v>
      </c>
      <c r="N24" s="25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43">
        <v>10</v>
      </c>
      <c r="L25" s="44">
        <v>0.03208333333333333</v>
      </c>
      <c r="M25" s="45">
        <v>0.003208333333333333</v>
      </c>
      <c r="N25" s="46">
        <v>1</v>
      </c>
      <c r="O25" s="51"/>
      <c r="P25" s="51"/>
      <c r="Q25" s="142"/>
      <c r="R25" s="5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49" customFormat="1" ht="12" customHeight="1">
      <c r="A26" s="127">
        <v>2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0.03231481481481482</v>
      </c>
      <c r="M26" s="45">
        <v>0.003231481481481482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0" customFormat="1" ht="12" customHeight="1">
      <c r="A27" s="126">
        <v>19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0.03269675925925926</v>
      </c>
      <c r="M27" s="24">
        <v>0.003269675925925926</v>
      </c>
      <c r="N27" s="25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0" customFormat="1" ht="12" customHeight="1">
      <c r="A28" s="126">
        <v>20</v>
      </c>
      <c r="B28" s="129">
        <v>240</v>
      </c>
      <c r="C28" s="21" t="s">
        <v>167</v>
      </c>
      <c r="D28" s="22" t="s">
        <v>168</v>
      </c>
      <c r="E28" s="22" t="s">
        <v>169</v>
      </c>
      <c r="F28" s="22" t="s">
        <v>169</v>
      </c>
      <c r="G28" s="22" t="s">
        <v>15</v>
      </c>
      <c r="H28" s="22">
        <v>1975</v>
      </c>
      <c r="I28" s="22" t="s">
        <v>22</v>
      </c>
      <c r="J28" s="22" t="s">
        <v>17</v>
      </c>
      <c r="K28" s="22">
        <v>10</v>
      </c>
      <c r="L28" s="23">
        <v>0.03304398148148149</v>
      </c>
      <c r="M28" s="24">
        <v>0.0033043981481481488</v>
      </c>
      <c r="N28" s="25">
        <v>11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0" customFormat="1" ht="12" customHeight="1">
      <c r="A29" s="126">
        <v>21</v>
      </c>
      <c r="B29" s="129">
        <v>219</v>
      </c>
      <c r="C29" s="21" t="s">
        <v>48</v>
      </c>
      <c r="D29" s="22" t="s">
        <v>91</v>
      </c>
      <c r="E29" s="22" t="s">
        <v>14</v>
      </c>
      <c r="F29" s="22" t="s">
        <v>170</v>
      </c>
      <c r="G29" s="22" t="s">
        <v>15</v>
      </c>
      <c r="H29" s="22">
        <v>1972</v>
      </c>
      <c r="I29" s="22" t="s">
        <v>22</v>
      </c>
      <c r="J29" s="22" t="s">
        <v>17</v>
      </c>
      <c r="K29" s="22">
        <v>10</v>
      </c>
      <c r="L29" s="23">
        <v>0.033310185185185186</v>
      </c>
      <c r="M29" s="24">
        <v>0.0033310185185185187</v>
      </c>
      <c r="N29" s="25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0" customFormat="1" ht="12" customHeight="1">
      <c r="A30" s="126">
        <v>22</v>
      </c>
      <c r="B30" s="129">
        <v>112</v>
      </c>
      <c r="C30" s="21" t="s">
        <v>36</v>
      </c>
      <c r="D30" s="22" t="s">
        <v>171</v>
      </c>
      <c r="E30" s="22" t="s">
        <v>24</v>
      </c>
      <c r="F30" s="22" t="s">
        <v>172</v>
      </c>
      <c r="G30" s="22" t="s">
        <v>15</v>
      </c>
      <c r="H30" s="22">
        <v>1984</v>
      </c>
      <c r="I30" s="22" t="s">
        <v>19</v>
      </c>
      <c r="J30" s="22" t="s">
        <v>17</v>
      </c>
      <c r="K30" s="22">
        <v>10</v>
      </c>
      <c r="L30" s="23">
        <v>0.033379629629629634</v>
      </c>
      <c r="M30" s="24">
        <v>0.0033379629629629636</v>
      </c>
      <c r="N30" s="25">
        <v>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0" customFormat="1" ht="12" customHeight="1">
      <c r="A31" s="126">
        <v>23</v>
      </c>
      <c r="B31" s="129">
        <v>40</v>
      </c>
      <c r="C31" s="21" t="s">
        <v>23</v>
      </c>
      <c r="D31" s="22" t="s">
        <v>173</v>
      </c>
      <c r="E31" s="22" t="s">
        <v>24</v>
      </c>
      <c r="F31" s="22" t="s">
        <v>66</v>
      </c>
      <c r="G31" s="22" t="s">
        <v>15</v>
      </c>
      <c r="H31" s="22">
        <v>1990</v>
      </c>
      <c r="I31" s="22" t="s">
        <v>19</v>
      </c>
      <c r="J31" s="22" t="s">
        <v>17</v>
      </c>
      <c r="K31" s="22">
        <v>10</v>
      </c>
      <c r="L31" s="23">
        <v>0.03349537037037037</v>
      </c>
      <c r="M31" s="24">
        <v>0.003349537037037037</v>
      </c>
      <c r="N31" s="25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0.03357638888888889</v>
      </c>
      <c r="M32" s="24">
        <v>0.003357638888888889</v>
      </c>
      <c r="N32" s="25">
        <v>13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0" customFormat="1" ht="12" customHeight="1">
      <c r="A33" s="126">
        <v>25</v>
      </c>
      <c r="B33" s="129">
        <v>178</v>
      </c>
      <c r="C33" s="21" t="s">
        <v>177</v>
      </c>
      <c r="D33" s="22" t="s">
        <v>178</v>
      </c>
      <c r="E33" s="22" t="s">
        <v>18</v>
      </c>
      <c r="F33" s="22" t="s">
        <v>176</v>
      </c>
      <c r="G33" s="22" t="s">
        <v>15</v>
      </c>
      <c r="H33" s="22">
        <v>1972</v>
      </c>
      <c r="I33" s="22" t="s">
        <v>22</v>
      </c>
      <c r="J33" s="22" t="s">
        <v>17</v>
      </c>
      <c r="K33" s="22">
        <v>10</v>
      </c>
      <c r="L33" s="23">
        <v>0.03359953703703704</v>
      </c>
      <c r="M33" s="24">
        <v>0.003359953703703704</v>
      </c>
      <c r="N33" s="25">
        <v>14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123" customFormat="1" ht="12.75">
      <c r="A34" s="126">
        <v>26</v>
      </c>
      <c r="B34" s="134">
        <v>214</v>
      </c>
      <c r="C34" s="21" t="s">
        <v>76</v>
      </c>
      <c r="D34" s="22" t="s">
        <v>94</v>
      </c>
      <c r="E34" s="22" t="s">
        <v>179</v>
      </c>
      <c r="F34" s="22" t="s">
        <v>179</v>
      </c>
      <c r="G34" s="22" t="s">
        <v>15</v>
      </c>
      <c r="H34" s="22">
        <v>1971</v>
      </c>
      <c r="I34" s="22" t="s">
        <v>22</v>
      </c>
      <c r="J34" s="22" t="s">
        <v>17</v>
      </c>
      <c r="K34" s="22">
        <v>10</v>
      </c>
      <c r="L34" s="23">
        <v>0.03364583333333333</v>
      </c>
      <c r="M34" s="24">
        <v>0.003364583333333333</v>
      </c>
      <c r="N34" s="135">
        <v>15</v>
      </c>
      <c r="O34" s="141"/>
      <c r="P34" s="2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1:32" s="49" customFormat="1" ht="12" customHeight="1">
      <c r="A35" s="127">
        <v>3</v>
      </c>
      <c r="B35" s="130">
        <v>215</v>
      </c>
      <c r="C35" s="47" t="s">
        <v>45</v>
      </c>
      <c r="D35" s="43" t="s">
        <v>59</v>
      </c>
      <c r="E35" s="43" t="s">
        <v>50</v>
      </c>
      <c r="F35" s="43" t="s">
        <v>50</v>
      </c>
      <c r="G35" s="43" t="s">
        <v>35</v>
      </c>
      <c r="H35" s="43">
        <v>1976</v>
      </c>
      <c r="I35" s="43" t="s">
        <v>38</v>
      </c>
      <c r="J35" s="43" t="s">
        <v>17</v>
      </c>
      <c r="K35" s="43">
        <v>10</v>
      </c>
      <c r="L35" s="44">
        <v>0.034039351851851855</v>
      </c>
      <c r="M35" s="45">
        <v>0.0034039351851851856</v>
      </c>
      <c r="N35" s="46">
        <v>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20" customFormat="1" ht="12" customHeight="1">
      <c r="A36" s="126">
        <v>27</v>
      </c>
      <c r="B36" s="129">
        <v>216</v>
      </c>
      <c r="C36" s="21" t="s">
        <v>23</v>
      </c>
      <c r="D36" s="22" t="s">
        <v>44</v>
      </c>
      <c r="E36" s="22" t="s">
        <v>50</v>
      </c>
      <c r="F36" s="22" t="s">
        <v>78</v>
      </c>
      <c r="G36" s="22" t="s">
        <v>15</v>
      </c>
      <c r="H36" s="22">
        <v>1972</v>
      </c>
      <c r="I36" s="22" t="s">
        <v>22</v>
      </c>
      <c r="J36" s="22" t="s">
        <v>17</v>
      </c>
      <c r="K36" s="22">
        <v>10</v>
      </c>
      <c r="L36" s="23">
        <v>0.034039351851851855</v>
      </c>
      <c r="M36" s="24">
        <v>0.0034039351851851856</v>
      </c>
      <c r="N36" s="25">
        <v>16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0" customFormat="1" ht="12" customHeight="1">
      <c r="A37" s="126">
        <v>28</v>
      </c>
      <c r="B37" s="129">
        <v>106</v>
      </c>
      <c r="C37" s="21" t="s">
        <v>31</v>
      </c>
      <c r="D37" s="22" t="s">
        <v>32</v>
      </c>
      <c r="E37" s="22" t="s">
        <v>24</v>
      </c>
      <c r="F37" s="22" t="s">
        <v>90</v>
      </c>
      <c r="G37" s="22" t="s">
        <v>15</v>
      </c>
      <c r="H37" s="22">
        <v>1958</v>
      </c>
      <c r="I37" s="22" t="s">
        <v>40</v>
      </c>
      <c r="J37" s="22" t="s">
        <v>17</v>
      </c>
      <c r="K37" s="22">
        <v>10</v>
      </c>
      <c r="L37" s="23">
        <v>0.03467592592592592</v>
      </c>
      <c r="M37" s="24">
        <v>0.0034675925925925924</v>
      </c>
      <c r="N37" s="25">
        <v>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0" customFormat="1" ht="12" customHeight="1">
      <c r="A38" s="126">
        <v>29</v>
      </c>
      <c r="B38" s="129">
        <v>217</v>
      </c>
      <c r="C38" s="21" t="s">
        <v>88</v>
      </c>
      <c r="D38" s="22" t="s">
        <v>73</v>
      </c>
      <c r="E38" s="22" t="s">
        <v>74</v>
      </c>
      <c r="F38" s="22" t="s">
        <v>74</v>
      </c>
      <c r="G38" s="22" t="s">
        <v>15</v>
      </c>
      <c r="H38" s="22">
        <v>2003</v>
      </c>
      <c r="I38" s="22" t="s">
        <v>16</v>
      </c>
      <c r="J38" s="22" t="s">
        <v>17</v>
      </c>
      <c r="K38" s="22">
        <v>10</v>
      </c>
      <c r="L38" s="23">
        <v>0.03490740740740741</v>
      </c>
      <c r="M38" s="24">
        <v>0.003490740740740741</v>
      </c>
      <c r="N38" s="25">
        <v>3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0.03540509259259259</v>
      </c>
      <c r="M39" s="24">
        <v>0.0035405092592592593</v>
      </c>
      <c r="N39" s="25">
        <v>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0.03584490740740741</v>
      </c>
      <c r="M40" s="24">
        <v>0.003584490740740741</v>
      </c>
      <c r="N40" s="25">
        <v>17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9" customFormat="1" ht="12" customHeight="1">
      <c r="A41" s="127">
        <v>4</v>
      </c>
      <c r="B41" s="130">
        <v>242</v>
      </c>
      <c r="C41" s="47" t="s">
        <v>148</v>
      </c>
      <c r="D41" s="43" t="s">
        <v>182</v>
      </c>
      <c r="E41" s="43" t="s">
        <v>183</v>
      </c>
      <c r="F41" s="43" t="s">
        <v>66</v>
      </c>
      <c r="G41" s="43" t="s">
        <v>35</v>
      </c>
      <c r="H41" s="43">
        <v>1969</v>
      </c>
      <c r="I41" s="43" t="s">
        <v>38</v>
      </c>
      <c r="J41" s="43" t="s">
        <v>17</v>
      </c>
      <c r="K41" s="43">
        <v>10</v>
      </c>
      <c r="L41" s="44">
        <v>0.03619212962962963</v>
      </c>
      <c r="M41" s="45">
        <v>0.003619212962962963</v>
      </c>
      <c r="N41" s="46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49" customFormat="1" ht="12" customHeight="1">
      <c r="A42" s="127">
        <v>5</v>
      </c>
      <c r="B42" s="130">
        <v>116</v>
      </c>
      <c r="C42" s="47" t="s">
        <v>184</v>
      </c>
      <c r="D42" s="43" t="s">
        <v>185</v>
      </c>
      <c r="E42" s="43" t="s">
        <v>95</v>
      </c>
      <c r="F42" s="43" t="s">
        <v>66</v>
      </c>
      <c r="G42" s="43" t="s">
        <v>35</v>
      </c>
      <c r="H42" s="43">
        <v>1971</v>
      </c>
      <c r="I42" s="43" t="s">
        <v>38</v>
      </c>
      <c r="J42" s="43" t="s">
        <v>17</v>
      </c>
      <c r="K42" s="43">
        <v>10</v>
      </c>
      <c r="L42" s="44">
        <v>0.03643518518518519</v>
      </c>
      <c r="M42" s="45">
        <v>0.003643518518518519</v>
      </c>
      <c r="N42" s="46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20" customFormat="1" ht="12" customHeight="1">
      <c r="A43" s="126">
        <v>32</v>
      </c>
      <c r="B43" s="129">
        <v>165</v>
      </c>
      <c r="C43" s="21" t="s">
        <v>186</v>
      </c>
      <c r="D43" s="22" t="s">
        <v>100</v>
      </c>
      <c r="E43" s="22" t="s">
        <v>101</v>
      </c>
      <c r="F43" s="22" t="s">
        <v>101</v>
      </c>
      <c r="G43" s="22" t="s">
        <v>15</v>
      </c>
      <c r="H43" s="22">
        <v>1971</v>
      </c>
      <c r="I43" s="22" t="s">
        <v>22</v>
      </c>
      <c r="J43" s="22" t="s">
        <v>17</v>
      </c>
      <c r="K43" s="22">
        <v>10</v>
      </c>
      <c r="L43" s="23">
        <v>0.036458333333333336</v>
      </c>
      <c r="M43" s="24">
        <v>0.0036458333333333334</v>
      </c>
      <c r="N43" s="25">
        <v>18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0" customFormat="1" ht="12" customHeight="1">
      <c r="A44" s="126">
        <v>33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22">
        <v>10</v>
      </c>
      <c r="L44" s="23">
        <v>0.036458333333333336</v>
      </c>
      <c r="M44" s="24">
        <v>0.0036458333333333334</v>
      </c>
      <c r="N44" s="25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0" customFormat="1" ht="12" customHeight="1">
      <c r="A45" s="126">
        <v>34</v>
      </c>
      <c r="B45" s="129">
        <v>213</v>
      </c>
      <c r="C45" s="21" t="s">
        <v>48</v>
      </c>
      <c r="D45" s="22" t="s">
        <v>94</v>
      </c>
      <c r="E45" s="22" t="s">
        <v>95</v>
      </c>
      <c r="F45" s="22" t="s">
        <v>96</v>
      </c>
      <c r="G45" s="22" t="s">
        <v>15</v>
      </c>
      <c r="H45" s="22">
        <v>1965</v>
      </c>
      <c r="I45" s="22" t="s">
        <v>25</v>
      </c>
      <c r="J45" s="22" t="s">
        <v>17</v>
      </c>
      <c r="K45" s="22">
        <v>10</v>
      </c>
      <c r="L45" s="23">
        <v>0.036458333333333336</v>
      </c>
      <c r="M45" s="24">
        <v>0.0036458333333333334</v>
      </c>
      <c r="N45" s="5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0" customFormat="1" ht="12" customHeight="1">
      <c r="A46" s="126">
        <v>35</v>
      </c>
      <c r="B46" s="129">
        <v>104</v>
      </c>
      <c r="C46" s="21" t="s">
        <v>46</v>
      </c>
      <c r="D46" s="22" t="s">
        <v>85</v>
      </c>
      <c r="E46" s="22" t="s">
        <v>86</v>
      </c>
      <c r="F46" s="22" t="s">
        <v>66</v>
      </c>
      <c r="G46" s="22" t="s">
        <v>15</v>
      </c>
      <c r="H46" s="22">
        <v>1986</v>
      </c>
      <c r="I46" s="22" t="s">
        <v>19</v>
      </c>
      <c r="J46" s="22" t="s">
        <v>17</v>
      </c>
      <c r="K46" s="22">
        <v>10</v>
      </c>
      <c r="L46" s="23">
        <v>0.03712962962962963</v>
      </c>
      <c r="M46" s="24">
        <v>0.003712962962962963</v>
      </c>
      <c r="N46" s="25">
        <v>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0.03716435185185185</v>
      </c>
      <c r="M47" s="24">
        <v>0.003716435185185185</v>
      </c>
      <c r="N47" s="25">
        <v>19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0" customFormat="1" ht="12" customHeight="1">
      <c r="A48" s="126">
        <v>37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0.037175925925925925</v>
      </c>
      <c r="M48" s="24">
        <v>0.0037175925925925926</v>
      </c>
      <c r="N48" s="25">
        <v>20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0" customFormat="1" ht="12.75">
      <c r="A49" s="126">
        <v>38</v>
      </c>
      <c r="B49" s="129">
        <v>101</v>
      </c>
      <c r="C49" s="21" t="s">
        <v>188</v>
      </c>
      <c r="D49" s="22" t="s">
        <v>98</v>
      </c>
      <c r="E49" s="22" t="s">
        <v>84</v>
      </c>
      <c r="F49" s="22" t="s">
        <v>81</v>
      </c>
      <c r="G49" s="22" t="s">
        <v>15</v>
      </c>
      <c r="H49" s="22">
        <v>1979</v>
      </c>
      <c r="I49" s="22" t="s">
        <v>19</v>
      </c>
      <c r="J49" s="22" t="s">
        <v>17</v>
      </c>
      <c r="K49" s="22">
        <v>10</v>
      </c>
      <c r="L49" s="23">
        <v>0.03809027777777778</v>
      </c>
      <c r="M49" s="24">
        <v>0.003809027777777778</v>
      </c>
      <c r="N49" s="25">
        <v>10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49" customFormat="1" ht="12" customHeight="1">
      <c r="A50" s="127">
        <v>6</v>
      </c>
      <c r="B50" s="130">
        <v>103</v>
      </c>
      <c r="C50" s="47" t="s">
        <v>128</v>
      </c>
      <c r="D50" s="43" t="s">
        <v>116</v>
      </c>
      <c r="E50" s="43" t="s">
        <v>84</v>
      </c>
      <c r="F50" s="43" t="s">
        <v>81</v>
      </c>
      <c r="G50" s="43" t="s">
        <v>35</v>
      </c>
      <c r="H50" s="43">
        <v>1978</v>
      </c>
      <c r="I50" s="43" t="s">
        <v>38</v>
      </c>
      <c r="J50" s="43" t="s">
        <v>17</v>
      </c>
      <c r="K50" s="43">
        <v>10</v>
      </c>
      <c r="L50" s="44">
        <v>0.03840277777777778</v>
      </c>
      <c r="M50" s="45">
        <v>0.003840277777777778</v>
      </c>
      <c r="N50" s="46">
        <v>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20" customFormat="1" ht="12" customHeight="1">
      <c r="A51" s="126">
        <v>39</v>
      </c>
      <c r="B51" s="129">
        <v>114</v>
      </c>
      <c r="C51" s="21" t="s">
        <v>88</v>
      </c>
      <c r="D51" s="22" t="s">
        <v>89</v>
      </c>
      <c r="E51" s="22" t="s">
        <v>21</v>
      </c>
      <c r="F51" s="22" t="s">
        <v>151</v>
      </c>
      <c r="G51" s="22" t="s">
        <v>15</v>
      </c>
      <c r="H51" s="22">
        <v>1975</v>
      </c>
      <c r="I51" s="22" t="s">
        <v>22</v>
      </c>
      <c r="J51" s="22" t="s">
        <v>17</v>
      </c>
      <c r="K51" s="22">
        <v>10</v>
      </c>
      <c r="L51" s="23">
        <v>0.03861111111111111</v>
      </c>
      <c r="M51" s="24">
        <v>0.003861111111111111</v>
      </c>
      <c r="N51" s="25">
        <v>21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0" customFormat="1" ht="12" customHeight="1">
      <c r="A52" s="126">
        <v>40</v>
      </c>
      <c r="B52" s="129">
        <v>97</v>
      </c>
      <c r="C52" s="21" t="s">
        <v>82</v>
      </c>
      <c r="D52" s="22" t="s">
        <v>83</v>
      </c>
      <c r="E52" s="22" t="s">
        <v>84</v>
      </c>
      <c r="F52" s="22" t="s">
        <v>81</v>
      </c>
      <c r="G52" s="22" t="s">
        <v>15</v>
      </c>
      <c r="H52" s="22">
        <v>1951</v>
      </c>
      <c r="I52" s="22" t="s">
        <v>40</v>
      </c>
      <c r="J52" s="22" t="s">
        <v>17</v>
      </c>
      <c r="K52" s="22">
        <v>10</v>
      </c>
      <c r="L52" s="23">
        <v>0.038738425925925926</v>
      </c>
      <c r="M52" s="24">
        <v>0.003873842592592593</v>
      </c>
      <c r="N52" s="25">
        <v>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0" customFormat="1" ht="12" customHeight="1">
      <c r="A53" s="126">
        <v>41</v>
      </c>
      <c r="B53" s="129">
        <v>117</v>
      </c>
      <c r="C53" s="21" t="s">
        <v>189</v>
      </c>
      <c r="D53" s="22" t="s">
        <v>190</v>
      </c>
      <c r="E53" s="22" t="s">
        <v>24</v>
      </c>
      <c r="F53" s="22" t="s">
        <v>70</v>
      </c>
      <c r="G53" s="22" t="s">
        <v>15</v>
      </c>
      <c r="H53" s="22">
        <v>1969</v>
      </c>
      <c r="I53" s="22" t="s">
        <v>22</v>
      </c>
      <c r="J53" s="22" t="s">
        <v>17</v>
      </c>
      <c r="K53" s="22">
        <v>10</v>
      </c>
      <c r="L53" s="23">
        <v>0.039699074074074074</v>
      </c>
      <c r="M53" s="24">
        <v>0.003969907407407407</v>
      </c>
      <c r="N53" s="25">
        <v>22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0" customFormat="1" ht="12" customHeight="1">
      <c r="A54" s="126">
        <v>42</v>
      </c>
      <c r="B54" s="129">
        <v>245</v>
      </c>
      <c r="C54" s="21" t="s">
        <v>46</v>
      </c>
      <c r="D54" s="22" t="s">
        <v>191</v>
      </c>
      <c r="E54" s="22" t="s">
        <v>14</v>
      </c>
      <c r="F54" s="22" t="s">
        <v>14</v>
      </c>
      <c r="G54" s="22" t="s">
        <v>15</v>
      </c>
      <c r="H54" s="22">
        <v>1986</v>
      </c>
      <c r="I54" s="22" t="s">
        <v>19</v>
      </c>
      <c r="J54" s="22" t="s">
        <v>17</v>
      </c>
      <c r="K54" s="22">
        <v>10</v>
      </c>
      <c r="L54" s="23">
        <v>0.04207175925925926</v>
      </c>
      <c r="M54" s="24">
        <v>0.004207175925925926</v>
      </c>
      <c r="N54" s="25">
        <v>11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0" customFormat="1" ht="12" customHeight="1">
      <c r="A55" s="126">
        <v>43</v>
      </c>
      <c r="B55" s="129">
        <v>225</v>
      </c>
      <c r="C55" s="21" t="s">
        <v>48</v>
      </c>
      <c r="D55" s="22" t="s">
        <v>192</v>
      </c>
      <c r="E55" s="22" t="s">
        <v>14</v>
      </c>
      <c r="F55" s="22" t="s">
        <v>193</v>
      </c>
      <c r="G55" s="22" t="s">
        <v>15</v>
      </c>
      <c r="H55" s="22">
        <v>1974</v>
      </c>
      <c r="I55" s="22" t="s">
        <v>22</v>
      </c>
      <c r="J55" s="22" t="s">
        <v>17</v>
      </c>
      <c r="K55" s="22">
        <v>10</v>
      </c>
      <c r="L55" s="23">
        <v>0.042604166666666665</v>
      </c>
      <c r="M55" s="24">
        <v>0.004260416666666667</v>
      </c>
      <c r="N55" s="25">
        <v>23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49" customFormat="1" ht="12" customHeight="1">
      <c r="A56" s="127">
        <v>7</v>
      </c>
      <c r="B56" s="130">
        <v>99</v>
      </c>
      <c r="C56" s="47" t="s">
        <v>117</v>
      </c>
      <c r="D56" s="43" t="s">
        <v>118</v>
      </c>
      <c r="E56" s="43" t="s">
        <v>84</v>
      </c>
      <c r="F56" s="43" t="s">
        <v>81</v>
      </c>
      <c r="G56" s="43" t="s">
        <v>35</v>
      </c>
      <c r="H56" s="43">
        <v>1978</v>
      </c>
      <c r="I56" s="43" t="s">
        <v>38</v>
      </c>
      <c r="J56" s="43" t="s">
        <v>17</v>
      </c>
      <c r="K56" s="43">
        <v>10</v>
      </c>
      <c r="L56" s="44">
        <v>0.042835648148148144</v>
      </c>
      <c r="M56" s="45">
        <v>0.004283564814814815</v>
      </c>
      <c r="N56" s="46">
        <v>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49" customFormat="1" ht="12" customHeight="1">
      <c r="A57" s="127">
        <v>8</v>
      </c>
      <c r="B57" s="130">
        <v>196</v>
      </c>
      <c r="C57" s="47" t="s">
        <v>117</v>
      </c>
      <c r="D57" s="43" t="s">
        <v>129</v>
      </c>
      <c r="E57" s="43" t="s">
        <v>52</v>
      </c>
      <c r="F57" s="43" t="s">
        <v>52</v>
      </c>
      <c r="G57" s="43" t="s">
        <v>35</v>
      </c>
      <c r="H57" s="43">
        <v>1972</v>
      </c>
      <c r="I57" s="43" t="s">
        <v>38</v>
      </c>
      <c r="J57" s="43" t="s">
        <v>17</v>
      </c>
      <c r="K57" s="43">
        <v>10</v>
      </c>
      <c r="L57" s="44">
        <v>0.04469907407407408</v>
      </c>
      <c r="M57" s="45">
        <v>0.004469907407407408</v>
      </c>
      <c r="N57" s="46">
        <v>7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49" customFormat="1" ht="12" customHeight="1" thickBot="1">
      <c r="A58" s="136">
        <v>9</v>
      </c>
      <c r="B58" s="131">
        <v>199</v>
      </c>
      <c r="C58" s="58" t="s">
        <v>130</v>
      </c>
      <c r="D58" s="59" t="s">
        <v>131</v>
      </c>
      <c r="E58" s="59" t="s">
        <v>132</v>
      </c>
      <c r="F58" s="59" t="s">
        <v>87</v>
      </c>
      <c r="G58" s="59" t="s">
        <v>35</v>
      </c>
      <c r="H58" s="59">
        <v>1972</v>
      </c>
      <c r="I58" s="59" t="s">
        <v>38</v>
      </c>
      <c r="J58" s="59" t="s">
        <v>17</v>
      </c>
      <c r="K58" s="59">
        <v>10</v>
      </c>
      <c r="L58" s="55">
        <v>0.04469907407407408</v>
      </c>
      <c r="M58" s="56">
        <v>0.004469907407407408</v>
      </c>
      <c r="N58" s="60">
        <v>8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10" customFormat="1" ht="13.5" thickBot="1">
      <c r="A59" s="159"/>
      <c r="B59" s="145"/>
      <c r="C59" s="12"/>
      <c r="D59" s="12"/>
      <c r="E59" s="12"/>
      <c r="F59" s="12"/>
      <c r="G59" s="12"/>
      <c r="H59" s="12"/>
      <c r="I59" s="12"/>
      <c r="J59" s="12"/>
      <c r="K59" s="28">
        <v>520</v>
      </c>
      <c r="L59" s="29">
        <v>1.7705671296296295</v>
      </c>
      <c r="M59" s="30">
        <v>0.0034049367877492876</v>
      </c>
      <c r="N59" s="53">
        <v>0.034049367877492874</v>
      </c>
      <c r="O59" s="27"/>
      <c r="P59" s="143"/>
      <c r="Q59" s="144"/>
      <c r="R59" s="27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39" customFormat="1" ht="13.5" thickBot="1">
      <c r="A60" s="160" t="s">
        <v>65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61"/>
      <c r="M60" s="147"/>
      <c r="N60" s="162"/>
      <c r="O60" s="27"/>
      <c r="P60" s="146"/>
      <c r="Q60" s="147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39" customFormat="1" ht="35.25" thickBot="1">
      <c r="A61" s="35" t="s">
        <v>43</v>
      </c>
      <c r="B61" s="36" t="s">
        <v>0</v>
      </c>
      <c r="C61" s="36" t="s">
        <v>1</v>
      </c>
      <c r="D61" s="36" t="s">
        <v>2</v>
      </c>
      <c r="E61" s="36" t="s">
        <v>3</v>
      </c>
      <c r="F61" s="36" t="s">
        <v>4</v>
      </c>
      <c r="G61" s="36" t="s">
        <v>5</v>
      </c>
      <c r="H61" s="36" t="s">
        <v>6</v>
      </c>
      <c r="I61" s="36" t="s">
        <v>7</v>
      </c>
      <c r="J61" s="36" t="s">
        <v>8</v>
      </c>
      <c r="K61" s="36" t="s">
        <v>9</v>
      </c>
      <c r="L61" s="36" t="s">
        <v>10</v>
      </c>
      <c r="M61" s="37" t="s">
        <v>11</v>
      </c>
      <c r="N61" s="38" t="s">
        <v>12</v>
      </c>
      <c r="O61" s="27"/>
      <c r="P61" s="146"/>
      <c r="Q61" s="147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39" customFormat="1" ht="12.75">
      <c r="A62" s="102">
        <v>1</v>
      </c>
      <c r="B62" s="103">
        <v>186</v>
      </c>
      <c r="C62" s="103" t="s">
        <v>105</v>
      </c>
      <c r="D62" s="104" t="s">
        <v>103</v>
      </c>
      <c r="E62" s="104" t="s">
        <v>52</v>
      </c>
      <c r="F62" s="104" t="s">
        <v>52</v>
      </c>
      <c r="G62" s="104" t="s">
        <v>15</v>
      </c>
      <c r="H62" s="104">
        <v>2004</v>
      </c>
      <c r="I62" s="104" t="s">
        <v>16</v>
      </c>
      <c r="J62" s="104" t="s">
        <v>58</v>
      </c>
      <c r="K62" s="104">
        <v>5</v>
      </c>
      <c r="L62" s="105">
        <v>0.023391203703703702</v>
      </c>
      <c r="M62" s="106">
        <v>0.004678240740740741</v>
      </c>
      <c r="N62" s="107">
        <v>1</v>
      </c>
      <c r="O62" s="146"/>
      <c r="P62" s="146"/>
      <c r="Q62" s="147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52" customFormat="1" ht="12.75">
      <c r="A63" s="108">
        <v>2</v>
      </c>
      <c r="B63" s="109">
        <v>192</v>
      </c>
      <c r="C63" s="109" t="s">
        <v>102</v>
      </c>
      <c r="D63" s="110" t="s">
        <v>103</v>
      </c>
      <c r="E63" s="110" t="s">
        <v>52</v>
      </c>
      <c r="F63" s="110" t="s">
        <v>52</v>
      </c>
      <c r="G63" s="110" t="s">
        <v>15</v>
      </c>
      <c r="H63" s="110">
        <v>1978</v>
      </c>
      <c r="I63" s="110" t="s">
        <v>22</v>
      </c>
      <c r="J63" s="111" t="s">
        <v>58</v>
      </c>
      <c r="K63" s="111">
        <v>5</v>
      </c>
      <c r="L63" s="112">
        <v>0.02383101851851852</v>
      </c>
      <c r="M63" s="113">
        <v>0.004766203703703704</v>
      </c>
      <c r="N63" s="114">
        <v>1</v>
      </c>
      <c r="O63" s="146"/>
      <c r="P63" s="146"/>
      <c r="Q63" s="147"/>
      <c r="R63" s="14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s="52" customFormat="1" ht="12.75">
      <c r="A64" s="108">
        <v>3</v>
      </c>
      <c r="B64" s="109">
        <v>98</v>
      </c>
      <c r="C64" s="109" t="s">
        <v>97</v>
      </c>
      <c r="D64" s="110" t="s">
        <v>83</v>
      </c>
      <c r="E64" s="110" t="s">
        <v>84</v>
      </c>
      <c r="F64" s="110" t="s">
        <v>81</v>
      </c>
      <c r="G64" s="110" t="s">
        <v>15</v>
      </c>
      <c r="H64" s="110">
        <v>2000</v>
      </c>
      <c r="I64" s="110" t="s">
        <v>16</v>
      </c>
      <c r="J64" s="111" t="s">
        <v>58</v>
      </c>
      <c r="K64" s="111">
        <v>5</v>
      </c>
      <c r="L64" s="112">
        <v>0.0253125</v>
      </c>
      <c r="M64" s="113">
        <v>0.0050625</v>
      </c>
      <c r="N64" s="114">
        <v>2</v>
      </c>
      <c r="O64" s="146"/>
      <c r="P64" s="146"/>
      <c r="Q64" s="147"/>
      <c r="R64" s="14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s="52" customFormat="1" ht="12.75">
      <c r="A65" s="40">
        <v>1</v>
      </c>
      <c r="B65" s="41">
        <v>184</v>
      </c>
      <c r="C65" s="41" t="s">
        <v>104</v>
      </c>
      <c r="D65" s="42" t="s">
        <v>103</v>
      </c>
      <c r="E65" s="42" t="s">
        <v>52</v>
      </c>
      <c r="F65" s="42" t="s">
        <v>52</v>
      </c>
      <c r="G65" s="42" t="s">
        <v>35</v>
      </c>
      <c r="H65" s="42">
        <v>1977</v>
      </c>
      <c r="I65" s="42" t="s">
        <v>38</v>
      </c>
      <c r="J65" s="43" t="s">
        <v>58</v>
      </c>
      <c r="K65" s="43">
        <v>5</v>
      </c>
      <c r="L65" s="44">
        <v>0.026053240740740738</v>
      </c>
      <c r="M65" s="45">
        <v>0.005210648148148147</v>
      </c>
      <c r="N65" s="46">
        <v>1</v>
      </c>
      <c r="O65" s="51"/>
      <c r="P65" s="51"/>
      <c r="Q65" s="148"/>
      <c r="R65" s="51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s="52" customFormat="1" ht="12.75">
      <c r="A66" s="40">
        <v>2</v>
      </c>
      <c r="B66" s="41">
        <v>224</v>
      </c>
      <c r="C66" s="41" t="s">
        <v>119</v>
      </c>
      <c r="D66" s="42" t="s">
        <v>37</v>
      </c>
      <c r="E66" s="42" t="s">
        <v>14</v>
      </c>
      <c r="F66" s="42" t="s">
        <v>14</v>
      </c>
      <c r="G66" s="42" t="s">
        <v>35</v>
      </c>
      <c r="H66" s="42">
        <v>1962</v>
      </c>
      <c r="I66" s="42" t="s">
        <v>39</v>
      </c>
      <c r="J66" s="43" t="s">
        <v>58</v>
      </c>
      <c r="K66" s="43">
        <v>5</v>
      </c>
      <c r="L66" s="44">
        <v>0.02832175925925926</v>
      </c>
      <c r="M66" s="45">
        <v>0.005664351851851852</v>
      </c>
      <c r="N66" s="46">
        <v>1</v>
      </c>
      <c r="O66" s="51"/>
      <c r="P66" s="51"/>
      <c r="Q66" s="148"/>
      <c r="R66" s="51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s="52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0.029143518518518517</v>
      </c>
      <c r="M67" s="45">
        <v>0.005828703703703703</v>
      </c>
      <c r="N67" s="46">
        <v>2</v>
      </c>
      <c r="O67" s="51"/>
      <c r="P67" s="51"/>
      <c r="Q67" s="148"/>
      <c r="R67" s="51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s="52" customFormat="1" ht="12.75">
      <c r="A68" s="40">
        <v>4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0.029780092592592594</v>
      </c>
      <c r="M68" s="45">
        <v>0.0059560185185185185</v>
      </c>
      <c r="N68" s="46">
        <v>3</v>
      </c>
      <c r="O68" s="51"/>
      <c r="P68" s="51"/>
      <c r="Q68" s="148"/>
      <c r="R68" s="51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32" s="52" customFormat="1" ht="12.75">
      <c r="A69" s="40">
        <v>5</v>
      </c>
      <c r="B69" s="41">
        <v>96</v>
      </c>
      <c r="C69" s="41" t="s">
        <v>68</v>
      </c>
      <c r="D69" s="42" t="s">
        <v>118</v>
      </c>
      <c r="E69" s="42" t="s">
        <v>84</v>
      </c>
      <c r="F69" s="42" t="s">
        <v>81</v>
      </c>
      <c r="G69" s="42" t="s">
        <v>35</v>
      </c>
      <c r="H69" s="42">
        <v>1999</v>
      </c>
      <c r="I69" s="42" t="s">
        <v>69</v>
      </c>
      <c r="J69" s="43" t="s">
        <v>58</v>
      </c>
      <c r="K69" s="43">
        <v>5</v>
      </c>
      <c r="L69" s="44">
        <v>0.030520833333333334</v>
      </c>
      <c r="M69" s="45">
        <v>0.006104166666666667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</row>
    <row r="70" spans="1:32" s="52" customFormat="1" ht="13.5" thickBot="1">
      <c r="A70" s="115">
        <v>4</v>
      </c>
      <c r="B70" s="116">
        <v>212</v>
      </c>
      <c r="C70" s="116" t="s">
        <v>60</v>
      </c>
      <c r="D70" s="117" t="s">
        <v>61</v>
      </c>
      <c r="E70" s="117" t="s">
        <v>14</v>
      </c>
      <c r="F70" s="117" t="s">
        <v>14</v>
      </c>
      <c r="G70" s="117" t="s">
        <v>15</v>
      </c>
      <c r="H70" s="117">
        <v>1941</v>
      </c>
      <c r="I70" s="117" t="s">
        <v>49</v>
      </c>
      <c r="J70" s="118" t="s">
        <v>58</v>
      </c>
      <c r="K70" s="118">
        <v>5</v>
      </c>
      <c r="L70" s="119">
        <v>0.03225694444444444</v>
      </c>
      <c r="M70" s="120">
        <v>0.0064513888888888885</v>
      </c>
      <c r="N70" s="121">
        <v>1</v>
      </c>
      <c r="O70" s="146"/>
      <c r="P70" s="146"/>
      <c r="Q70" s="147"/>
      <c r="R70" s="14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</row>
    <row r="71" spans="1:32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45</v>
      </c>
      <c r="L71" s="33">
        <v>0.2486111111111111</v>
      </c>
      <c r="M71" s="34">
        <v>0.005524691358024691</v>
      </c>
      <c r="N71" s="54">
        <v>0.027623456790123454</v>
      </c>
      <c r="O71" s="27"/>
      <c r="P71" s="149"/>
      <c r="Q71" s="150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2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84"/>
      <c r="P72" s="84"/>
      <c r="Q72" s="151"/>
      <c r="R72" s="84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s="72" customFormat="1" ht="35.25" thickBot="1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84"/>
      <c r="P73" s="84"/>
      <c r="Q73" s="151"/>
      <c r="R73" s="84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s="72" customFormat="1" ht="12.75">
      <c r="A74" s="85">
        <v>1</v>
      </c>
      <c r="B74" s="86">
        <v>236</v>
      </c>
      <c r="C74" s="86" t="s">
        <v>75</v>
      </c>
      <c r="D74" s="87" t="s">
        <v>147</v>
      </c>
      <c r="E74" s="87" t="s">
        <v>24</v>
      </c>
      <c r="F74" s="87" t="s">
        <v>90</v>
      </c>
      <c r="G74" s="87" t="s">
        <v>15</v>
      </c>
      <c r="H74" s="87">
        <v>2003</v>
      </c>
      <c r="I74" s="87" t="s">
        <v>106</v>
      </c>
      <c r="J74" s="87" t="s">
        <v>67</v>
      </c>
      <c r="K74" s="87">
        <v>2</v>
      </c>
      <c r="L74" s="88">
        <v>0.0051736111111111115</v>
      </c>
      <c r="M74" s="89">
        <v>0.0025868055555555557</v>
      </c>
      <c r="N74" s="90">
        <v>1</v>
      </c>
      <c r="O74" s="84"/>
      <c r="P74" s="84"/>
      <c r="Q74" s="151"/>
      <c r="R74" s="84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s="83" customFormat="1" ht="12.75">
      <c r="A75" s="77">
        <v>2</v>
      </c>
      <c r="B75" s="91">
        <v>59</v>
      </c>
      <c r="C75" s="91" t="s">
        <v>107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2004</v>
      </c>
      <c r="I75" s="80" t="s">
        <v>106</v>
      </c>
      <c r="J75" s="80" t="s">
        <v>67</v>
      </c>
      <c r="K75" s="80">
        <v>2</v>
      </c>
      <c r="L75" s="92">
        <v>0.00556712962962963</v>
      </c>
      <c r="M75" s="93">
        <v>0.002783564814814815</v>
      </c>
      <c r="N75" s="94">
        <v>2</v>
      </c>
      <c r="O75" s="84"/>
      <c r="P75" s="84"/>
      <c r="Q75" s="152"/>
      <c r="R75" s="84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83" customFormat="1" ht="12.75">
      <c r="A76" s="77">
        <v>3</v>
      </c>
      <c r="B76" s="78">
        <v>194</v>
      </c>
      <c r="C76" s="78" t="s">
        <v>111</v>
      </c>
      <c r="D76" s="79" t="s">
        <v>112</v>
      </c>
      <c r="E76" s="79" t="s">
        <v>113</v>
      </c>
      <c r="F76" s="79" t="s">
        <v>114</v>
      </c>
      <c r="G76" s="80" t="s">
        <v>15</v>
      </c>
      <c r="H76" s="79">
        <v>2004</v>
      </c>
      <c r="I76" s="80" t="s">
        <v>106</v>
      </c>
      <c r="J76" s="80" t="s">
        <v>67</v>
      </c>
      <c r="K76" s="80">
        <v>2</v>
      </c>
      <c r="L76" s="81">
        <v>0.005740740740740742</v>
      </c>
      <c r="M76" s="93">
        <v>0.002870370370370371</v>
      </c>
      <c r="N76" s="82">
        <v>3</v>
      </c>
      <c r="O76" s="84"/>
      <c r="P76" s="84"/>
      <c r="Q76" s="152"/>
      <c r="R76" s="84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83" customFormat="1" ht="12.75">
      <c r="A77" s="77">
        <v>4</v>
      </c>
      <c r="B77" s="78">
        <v>38</v>
      </c>
      <c r="C77" s="91" t="s">
        <v>108</v>
      </c>
      <c r="D77" s="80" t="s">
        <v>98</v>
      </c>
      <c r="E77" s="80" t="s">
        <v>84</v>
      </c>
      <c r="F77" s="80" t="s">
        <v>81</v>
      </c>
      <c r="G77" s="80" t="s">
        <v>15</v>
      </c>
      <c r="H77" s="80">
        <v>2008</v>
      </c>
      <c r="I77" s="80" t="s">
        <v>133</v>
      </c>
      <c r="J77" s="80" t="s">
        <v>67</v>
      </c>
      <c r="K77" s="80">
        <v>2</v>
      </c>
      <c r="L77" s="81">
        <v>0.005775462962962962</v>
      </c>
      <c r="M77" s="93">
        <v>0.002887731481481481</v>
      </c>
      <c r="N77" s="82">
        <v>4</v>
      </c>
      <c r="O77" s="84"/>
      <c r="P77" s="84"/>
      <c r="Q77" s="152"/>
      <c r="R77" s="84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83" customFormat="1" ht="12.75">
      <c r="A78" s="77">
        <v>5</v>
      </c>
      <c r="B78" s="78">
        <v>57</v>
      </c>
      <c r="C78" s="78" t="s">
        <v>140</v>
      </c>
      <c r="D78" s="79" t="s">
        <v>141</v>
      </c>
      <c r="E78" s="79" t="s">
        <v>84</v>
      </c>
      <c r="F78" s="79" t="s">
        <v>81</v>
      </c>
      <c r="G78" s="80" t="s">
        <v>15</v>
      </c>
      <c r="H78" s="79">
        <v>2004</v>
      </c>
      <c r="I78" s="80" t="s">
        <v>106</v>
      </c>
      <c r="J78" s="80" t="s">
        <v>67</v>
      </c>
      <c r="K78" s="80">
        <v>2</v>
      </c>
      <c r="L78" s="81">
        <v>0.0059490740740740745</v>
      </c>
      <c r="M78" s="93">
        <v>0.0029745370370370373</v>
      </c>
      <c r="N78" s="82">
        <v>5</v>
      </c>
      <c r="O78" s="84"/>
      <c r="P78" s="84"/>
      <c r="Q78" s="152"/>
      <c r="R78" s="84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83" customFormat="1" ht="12.75">
      <c r="A79" s="77">
        <v>6</v>
      </c>
      <c r="B79" s="78">
        <v>5</v>
      </c>
      <c r="C79" s="78" t="s">
        <v>138</v>
      </c>
      <c r="D79" s="79" t="s">
        <v>139</v>
      </c>
      <c r="E79" s="79" t="s">
        <v>84</v>
      </c>
      <c r="F79" s="79" t="s">
        <v>81</v>
      </c>
      <c r="G79" s="79" t="s">
        <v>15</v>
      </c>
      <c r="H79" s="79">
        <v>2007</v>
      </c>
      <c r="I79" s="80" t="s">
        <v>106</v>
      </c>
      <c r="J79" s="79" t="s">
        <v>67</v>
      </c>
      <c r="K79" s="80">
        <v>2</v>
      </c>
      <c r="L79" s="81">
        <v>0.0059722222222222225</v>
      </c>
      <c r="M79" s="93">
        <v>0.0029861111111111113</v>
      </c>
      <c r="N79" s="82">
        <v>6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71" customFormat="1" ht="12.75">
      <c r="A80" s="48">
        <v>1</v>
      </c>
      <c r="B80" s="69">
        <v>102</v>
      </c>
      <c r="C80" s="69" t="s">
        <v>115</v>
      </c>
      <c r="D80" s="62" t="s">
        <v>116</v>
      </c>
      <c r="E80" s="62" t="s">
        <v>84</v>
      </c>
      <c r="F80" s="62" t="s">
        <v>81</v>
      </c>
      <c r="G80" s="62" t="s">
        <v>35</v>
      </c>
      <c r="H80" s="62">
        <v>2005</v>
      </c>
      <c r="I80" s="43" t="s">
        <v>106</v>
      </c>
      <c r="J80" s="62" t="s">
        <v>67</v>
      </c>
      <c r="K80" s="43">
        <v>2</v>
      </c>
      <c r="L80" s="68">
        <v>0.006539351851851852</v>
      </c>
      <c r="M80" s="45">
        <v>0.003269675925925926</v>
      </c>
      <c r="N80" s="50">
        <v>1</v>
      </c>
      <c r="O80" s="51"/>
      <c r="P80" s="51"/>
      <c r="Q80" s="142"/>
      <c r="R80" s="5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71" customFormat="1" ht="12.75">
      <c r="A81" s="48">
        <v>2</v>
      </c>
      <c r="B81" s="69">
        <v>58</v>
      </c>
      <c r="C81" s="69" t="s">
        <v>142</v>
      </c>
      <c r="D81" s="62" t="s">
        <v>143</v>
      </c>
      <c r="E81" s="62" t="s">
        <v>84</v>
      </c>
      <c r="F81" s="62" t="s">
        <v>81</v>
      </c>
      <c r="G81" s="62" t="s">
        <v>35</v>
      </c>
      <c r="H81" s="62">
        <v>2005</v>
      </c>
      <c r="I81" s="43" t="s">
        <v>106</v>
      </c>
      <c r="J81" s="62" t="s">
        <v>67</v>
      </c>
      <c r="K81" s="43">
        <v>2</v>
      </c>
      <c r="L81" s="68">
        <v>0.007002314814814815</v>
      </c>
      <c r="M81" s="45">
        <v>0.0035011574074074077</v>
      </c>
      <c r="N81" s="50">
        <v>2</v>
      </c>
      <c r="O81" s="51"/>
      <c r="P81" s="51"/>
      <c r="Q81" s="142"/>
      <c r="R81" s="5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71" customFormat="1" ht="12.75">
      <c r="A82" s="48">
        <v>3</v>
      </c>
      <c r="B82" s="69">
        <v>181</v>
      </c>
      <c r="C82" s="69" t="s">
        <v>144</v>
      </c>
      <c r="D82" s="62" t="s">
        <v>145</v>
      </c>
      <c r="E82" s="62" t="s">
        <v>18</v>
      </c>
      <c r="F82" s="62" t="s">
        <v>18</v>
      </c>
      <c r="G82" s="62" t="s">
        <v>35</v>
      </c>
      <c r="H82" s="62">
        <v>2007</v>
      </c>
      <c r="I82" s="43" t="s">
        <v>106</v>
      </c>
      <c r="J82" s="62" t="s">
        <v>67</v>
      </c>
      <c r="K82" s="43">
        <v>2</v>
      </c>
      <c r="L82" s="68">
        <v>0.010289351851851852</v>
      </c>
      <c r="M82" s="45">
        <v>0.005144675925925926</v>
      </c>
      <c r="N82" s="50">
        <v>3</v>
      </c>
      <c r="O82" s="51"/>
      <c r="P82" s="51"/>
      <c r="Q82" s="142"/>
      <c r="R82" s="5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83" customFormat="1" ht="13.5" thickBot="1">
      <c r="A83" s="95">
        <v>1</v>
      </c>
      <c r="B83" s="96">
        <v>169</v>
      </c>
      <c r="C83" s="96" t="s">
        <v>137</v>
      </c>
      <c r="D83" s="97" t="s">
        <v>92</v>
      </c>
      <c r="E83" s="97" t="s">
        <v>14</v>
      </c>
      <c r="F83" s="97" t="s">
        <v>146</v>
      </c>
      <c r="G83" s="97" t="s">
        <v>15</v>
      </c>
      <c r="H83" s="97">
        <v>2010</v>
      </c>
      <c r="I83" s="97" t="s">
        <v>199</v>
      </c>
      <c r="J83" s="97" t="s">
        <v>67</v>
      </c>
      <c r="K83" s="98">
        <v>0.417</v>
      </c>
      <c r="L83" s="99">
        <v>0.0013425925925925925</v>
      </c>
      <c r="M83" s="100">
        <v>0.0032196465050182074</v>
      </c>
      <c r="N83" s="101">
        <v>1</v>
      </c>
      <c r="O83" s="153"/>
      <c r="P83" s="84"/>
      <c r="Q83" s="152"/>
      <c r="R83" s="8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63" customFormat="1" ht="13.5" thickBot="1">
      <c r="A84" s="64"/>
      <c r="K84" s="65">
        <v>18.417</v>
      </c>
      <c r="L84" s="66">
        <v>0.05935185185185185</v>
      </c>
      <c r="M84" s="67">
        <v>0.0032226666586225687</v>
      </c>
      <c r="N84" s="137">
        <v>0.006445333317245137</v>
      </c>
      <c r="O84" s="154"/>
      <c r="P84" s="155"/>
      <c r="Q84" s="156"/>
      <c r="R84" s="157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</row>
    <row r="85" spans="1:17" ht="12.75">
      <c r="A85" s="8" t="s">
        <v>41</v>
      </c>
      <c r="L85" s="61"/>
      <c r="Q85" s="150"/>
    </row>
    <row r="86" spans="1:2" ht="12.75">
      <c r="A86" s="9" t="s">
        <v>195</v>
      </c>
      <c r="B86" s="10"/>
    </row>
    <row r="87" ht="12.75">
      <c r="A87" s="9" t="s">
        <v>196</v>
      </c>
    </row>
    <row r="88" spans="1:13" ht="12.75">
      <c r="A88" s="9" t="s">
        <v>42</v>
      </c>
      <c r="B88" s="10"/>
      <c r="M88" s="11"/>
    </row>
    <row r="89" spans="1:13" ht="12.75">
      <c r="A89" s="13" t="s">
        <v>197</v>
      </c>
      <c r="B89" s="14"/>
      <c r="M89" s="11"/>
    </row>
    <row r="90" spans="1:2" ht="12.75">
      <c r="A90" s="9" t="s">
        <v>198</v>
      </c>
      <c r="B90" s="10"/>
    </row>
    <row r="91" spans="1:2" ht="12.75">
      <c r="A91" s="9" t="s">
        <v>200</v>
      </c>
      <c r="B91" s="10"/>
    </row>
    <row r="92" ht="12.75">
      <c r="A92" s="31" t="s">
        <v>201</v>
      </c>
    </row>
    <row r="93" ht="12.75">
      <c r="A93" s="31" t="s">
        <v>202</v>
      </c>
    </row>
    <row r="94" spans="12:16" ht="12.75">
      <c r="L94" s="70"/>
      <c r="P94" s="158"/>
    </row>
    <row r="95" spans="12:16" ht="12.75">
      <c r="L95" s="70"/>
      <c r="P95" s="124"/>
    </row>
    <row r="96" ht="12.75">
      <c r="L96" s="11"/>
    </row>
    <row r="97" spans="12:16" ht="12.75">
      <c r="L97" s="70"/>
      <c r="P97" s="124"/>
    </row>
    <row r="98" ht="12.75">
      <c r="L98" s="11"/>
    </row>
    <row r="99" spans="12:14" ht="12.75">
      <c r="L99" s="11"/>
      <c r="M99" s="11"/>
      <c r="N99" s="11"/>
    </row>
    <row r="100" spans="12:13" ht="12.75">
      <c r="L100" s="6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  <row r="104" spans="12:13" ht="12.75">
      <c r="L104" s="11"/>
      <c r="M104" s="11"/>
    </row>
  </sheetData>
  <sheetProtection/>
  <autoFilter ref="A6:R93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55">
      <selection activeCell="A90" sqref="A90:I9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16384" width="9.140625" style="2" customWidth="1"/>
  </cols>
  <sheetData>
    <row r="1" ht="12.75">
      <c r="A1" s="1" t="s">
        <v>203</v>
      </c>
    </row>
    <row r="2" spans="1:18" ht="12.75">
      <c r="A2" s="1" t="s">
        <v>204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8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</row>
    <row r="7" spans="1:18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0.02585648148148148</v>
      </c>
      <c r="M7" s="18">
        <v>0.002585648148148148</v>
      </c>
      <c r="N7" s="19">
        <v>1</v>
      </c>
      <c r="O7" s="27"/>
      <c r="P7" s="27"/>
      <c r="Q7" s="27"/>
      <c r="R7" s="27"/>
    </row>
    <row r="8" spans="1:18" s="20" customFormat="1" ht="12" customHeight="1">
      <c r="A8" s="126">
        <f>A7+1</f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0.02613425925925926</v>
      </c>
      <c r="M8" s="24">
        <v>0.002613425925925926</v>
      </c>
      <c r="N8" s="25">
        <v>1</v>
      </c>
      <c r="O8" s="27"/>
      <c r="P8" s="27"/>
      <c r="Q8" s="27"/>
      <c r="R8" s="27"/>
    </row>
    <row r="9" spans="1:18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2">
        <v>10</v>
      </c>
      <c r="L9" s="23">
        <v>0.026898148148148147</v>
      </c>
      <c r="M9" s="24">
        <v>0.0026898148148148146</v>
      </c>
      <c r="N9" s="25">
        <v>2</v>
      </c>
      <c r="O9" s="27"/>
      <c r="P9" s="27"/>
      <c r="Q9" s="27"/>
      <c r="R9" s="27"/>
    </row>
    <row r="10" spans="1:18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0.02697916666666667</v>
      </c>
      <c r="M10" s="24">
        <v>0.002697916666666667</v>
      </c>
      <c r="N10" s="25">
        <v>2</v>
      </c>
      <c r="O10" s="27"/>
      <c r="P10" s="27"/>
      <c r="Q10" s="27"/>
      <c r="R10" s="27"/>
    </row>
    <row r="11" spans="1:18" s="20" customFormat="1" ht="12" customHeight="1">
      <c r="A11" s="126">
        <v>5</v>
      </c>
      <c r="B11" s="129">
        <v>255</v>
      </c>
      <c r="C11" s="21" t="s">
        <v>206</v>
      </c>
      <c r="D11" s="22" t="s">
        <v>207</v>
      </c>
      <c r="E11" s="22" t="s">
        <v>14</v>
      </c>
      <c r="F11" s="22" t="s">
        <v>208</v>
      </c>
      <c r="G11" s="22" t="s">
        <v>15</v>
      </c>
      <c r="H11" s="22">
        <v>1999</v>
      </c>
      <c r="I11" s="22" t="s">
        <v>16</v>
      </c>
      <c r="J11" s="22"/>
      <c r="K11" s="22">
        <v>10</v>
      </c>
      <c r="L11" s="23">
        <v>0.027314814814814816</v>
      </c>
      <c r="M11" s="24">
        <v>0.0027314814814814814</v>
      </c>
      <c r="N11" s="25">
        <v>1</v>
      </c>
      <c r="O11" s="27"/>
      <c r="P11" s="27"/>
      <c r="Q11" s="27"/>
      <c r="R11" s="27"/>
    </row>
    <row r="12" spans="1:18" s="26" customFormat="1" ht="13.5" customHeight="1">
      <c r="A12" s="126">
        <v>6</v>
      </c>
      <c r="B12" s="129">
        <v>168</v>
      </c>
      <c r="C12" s="21" t="s">
        <v>55</v>
      </c>
      <c r="D12" s="22" t="s">
        <v>92</v>
      </c>
      <c r="E12" s="22" t="s">
        <v>14</v>
      </c>
      <c r="F12" s="22" t="s">
        <v>93</v>
      </c>
      <c r="G12" s="22" t="s">
        <v>15</v>
      </c>
      <c r="H12" s="22">
        <v>1979</v>
      </c>
      <c r="I12" s="22" t="s">
        <v>19</v>
      </c>
      <c r="J12" s="22" t="s">
        <v>17</v>
      </c>
      <c r="K12" s="22">
        <v>10</v>
      </c>
      <c r="L12" s="23">
        <v>0.027349537037037037</v>
      </c>
      <c r="M12" s="24">
        <v>0.002734953703703704</v>
      </c>
      <c r="N12" s="25">
        <v>3</v>
      </c>
      <c r="O12" s="27"/>
      <c r="P12" s="27"/>
      <c r="Q12" s="27"/>
      <c r="R12" s="27"/>
    </row>
    <row r="13" spans="1:18" s="20" customFormat="1" ht="12" customHeight="1">
      <c r="A13" s="126">
        <v>7</v>
      </c>
      <c r="B13" s="129">
        <v>164</v>
      </c>
      <c r="C13" s="21" t="s">
        <v>47</v>
      </c>
      <c r="D13" s="22" t="s">
        <v>51</v>
      </c>
      <c r="E13" s="22" t="s">
        <v>52</v>
      </c>
      <c r="F13" s="22" t="s">
        <v>90</v>
      </c>
      <c r="G13" s="22" t="s">
        <v>15</v>
      </c>
      <c r="H13" s="22">
        <v>1972</v>
      </c>
      <c r="I13" s="22" t="s">
        <v>22</v>
      </c>
      <c r="J13" s="22" t="s">
        <v>17</v>
      </c>
      <c r="K13" s="22">
        <v>10</v>
      </c>
      <c r="L13" s="23">
        <v>0.02767361111111111</v>
      </c>
      <c r="M13" s="24">
        <v>0.002767361111111111</v>
      </c>
      <c r="N13" s="25">
        <v>3</v>
      </c>
      <c r="O13" s="27"/>
      <c r="P13" s="27"/>
      <c r="Q13" s="27"/>
      <c r="R13" s="27"/>
    </row>
    <row r="14" spans="1:18" ht="12.75">
      <c r="A14" s="168">
        <v>8</v>
      </c>
      <c r="B14" s="169">
        <v>247</v>
      </c>
      <c r="C14" s="170" t="s">
        <v>209</v>
      </c>
      <c r="D14" s="171" t="s">
        <v>73</v>
      </c>
      <c r="E14" s="171" t="s">
        <v>74</v>
      </c>
      <c r="F14" s="171" t="s">
        <v>74</v>
      </c>
      <c r="G14" s="171" t="s">
        <v>15</v>
      </c>
      <c r="H14" s="171">
        <v>1994</v>
      </c>
      <c r="I14" s="171" t="s">
        <v>16</v>
      </c>
      <c r="J14" s="12"/>
      <c r="K14" s="171">
        <v>10</v>
      </c>
      <c r="L14" s="23">
        <v>0.02798611111111111</v>
      </c>
      <c r="M14" s="24">
        <v>0.002798611111111111</v>
      </c>
      <c r="N14" s="25">
        <v>2</v>
      </c>
      <c r="O14" s="27"/>
      <c r="P14" s="27"/>
      <c r="R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0.02826388888888889</v>
      </c>
      <c r="M15" s="24">
        <v>0.002826388888888889</v>
      </c>
      <c r="N15" s="25">
        <v>3</v>
      </c>
    </row>
    <row r="16" spans="1:18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0.028969907407407406</v>
      </c>
      <c r="M16" s="24">
        <v>0.0028969907407407408</v>
      </c>
      <c r="N16" s="25">
        <v>4</v>
      </c>
      <c r="O16" s="27"/>
      <c r="P16" s="27"/>
      <c r="Q16" s="27"/>
      <c r="R16" s="27"/>
    </row>
    <row r="17" spans="1:18" s="20" customFormat="1" ht="12" customHeight="1">
      <c r="A17" s="126">
        <v>11</v>
      </c>
      <c r="B17" s="129">
        <v>246</v>
      </c>
      <c r="C17" s="21" t="s">
        <v>80</v>
      </c>
      <c r="D17" s="22" t="s">
        <v>123</v>
      </c>
      <c r="E17" s="22" t="s">
        <v>14</v>
      </c>
      <c r="F17" s="22" t="s">
        <v>14</v>
      </c>
      <c r="G17" s="22" t="s">
        <v>15</v>
      </c>
      <c r="H17" s="22">
        <v>1978</v>
      </c>
      <c r="I17" s="22" t="s">
        <v>22</v>
      </c>
      <c r="J17" s="22" t="s">
        <v>17</v>
      </c>
      <c r="K17" s="22">
        <v>10</v>
      </c>
      <c r="L17" s="23">
        <v>0.029409722222222223</v>
      </c>
      <c r="M17" s="24">
        <v>0.0029409722222222224</v>
      </c>
      <c r="N17" s="25">
        <v>5</v>
      </c>
      <c r="O17" s="27"/>
      <c r="P17" s="27"/>
      <c r="Q17" s="27"/>
      <c r="R17" s="27"/>
    </row>
    <row r="18" spans="1:18" s="20" customFormat="1" ht="12" customHeight="1">
      <c r="A18" s="126">
        <v>12</v>
      </c>
      <c r="B18" s="129">
        <v>226</v>
      </c>
      <c r="C18" s="132" t="s">
        <v>13</v>
      </c>
      <c r="D18" s="133" t="s">
        <v>152</v>
      </c>
      <c r="E18" s="133" t="s">
        <v>109</v>
      </c>
      <c r="F18" s="133" t="s">
        <v>90</v>
      </c>
      <c r="G18" s="133" t="s">
        <v>15</v>
      </c>
      <c r="H18" s="133">
        <v>1978</v>
      </c>
      <c r="I18" s="133" t="s">
        <v>22</v>
      </c>
      <c r="J18" s="22" t="s">
        <v>17</v>
      </c>
      <c r="K18" s="22">
        <v>10</v>
      </c>
      <c r="L18" s="23">
        <v>0.029872685185185183</v>
      </c>
      <c r="M18" s="24">
        <v>0.0029872685185185184</v>
      </c>
      <c r="N18" s="25">
        <v>6</v>
      </c>
      <c r="O18" s="27"/>
      <c r="P18" s="27"/>
      <c r="Q18" s="27"/>
      <c r="R18" s="27"/>
    </row>
    <row r="19" spans="1:18" s="20" customFormat="1" ht="12" customHeight="1">
      <c r="A19" s="126">
        <v>13</v>
      </c>
      <c r="B19" s="129">
        <v>119</v>
      </c>
      <c r="C19" s="21" t="s">
        <v>33</v>
      </c>
      <c r="D19" s="22" t="s">
        <v>122</v>
      </c>
      <c r="E19" s="22" t="s">
        <v>24</v>
      </c>
      <c r="F19" s="22" t="s">
        <v>66</v>
      </c>
      <c r="G19" s="22" t="s">
        <v>15</v>
      </c>
      <c r="H19" s="22">
        <v>1976</v>
      </c>
      <c r="I19" s="22" t="s">
        <v>22</v>
      </c>
      <c r="J19" s="22" t="s">
        <v>17</v>
      </c>
      <c r="K19" s="22">
        <v>10</v>
      </c>
      <c r="L19" s="23">
        <v>0.029965277777777775</v>
      </c>
      <c r="M19" s="24">
        <v>0.0029965277777777776</v>
      </c>
      <c r="N19" s="25">
        <v>7</v>
      </c>
      <c r="O19" s="27"/>
      <c r="P19" s="27"/>
      <c r="Q19" s="27"/>
      <c r="R19" s="27"/>
    </row>
    <row r="20" spans="1:18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0.030300925925925926</v>
      </c>
      <c r="M20" s="24">
        <v>0.0030300925925925925</v>
      </c>
      <c r="N20" s="25">
        <v>4</v>
      </c>
      <c r="O20" s="27"/>
      <c r="P20" s="27"/>
      <c r="Q20" s="27"/>
      <c r="R20" s="27"/>
    </row>
    <row r="21" spans="1:18" s="20" customFormat="1" ht="12" customHeight="1">
      <c r="A21" s="126">
        <v>15</v>
      </c>
      <c r="B21" s="129">
        <v>265</v>
      </c>
      <c r="C21" s="21" t="s">
        <v>13</v>
      </c>
      <c r="D21" s="22" t="s">
        <v>210</v>
      </c>
      <c r="E21" s="22" t="s">
        <v>14</v>
      </c>
      <c r="F21" s="22" t="s">
        <v>14</v>
      </c>
      <c r="G21" s="22" t="s">
        <v>15</v>
      </c>
      <c r="H21" s="22">
        <v>1993</v>
      </c>
      <c r="I21" s="22" t="s">
        <v>16</v>
      </c>
      <c r="J21" s="22" t="s">
        <v>17</v>
      </c>
      <c r="K21" s="22">
        <v>10</v>
      </c>
      <c r="L21" s="23">
        <v>0.03043981481481482</v>
      </c>
      <c r="M21" s="24">
        <v>0.0030439814814814817</v>
      </c>
      <c r="N21" s="25">
        <v>4</v>
      </c>
      <c r="O21" s="27"/>
      <c r="P21" s="27"/>
      <c r="Q21" s="27"/>
      <c r="R21" s="27"/>
    </row>
    <row r="22" spans="1:18" s="20" customFormat="1" ht="12" customHeight="1">
      <c r="A22" s="126">
        <v>16</v>
      </c>
      <c r="B22" s="129">
        <v>167</v>
      </c>
      <c r="C22" s="21" t="s">
        <v>76</v>
      </c>
      <c r="D22" s="22" t="s">
        <v>77</v>
      </c>
      <c r="E22" s="22" t="s">
        <v>24</v>
      </c>
      <c r="F22" s="22" t="s">
        <v>158</v>
      </c>
      <c r="G22" s="22" t="s">
        <v>15</v>
      </c>
      <c r="H22" s="22">
        <v>1955</v>
      </c>
      <c r="I22" s="22" t="s">
        <v>40</v>
      </c>
      <c r="J22" s="22" t="s">
        <v>17</v>
      </c>
      <c r="K22" s="22">
        <v>10</v>
      </c>
      <c r="L22" s="23">
        <v>0.03050925925925926</v>
      </c>
      <c r="M22" s="24">
        <v>0.003050925925925926</v>
      </c>
      <c r="N22" s="25">
        <v>1</v>
      </c>
      <c r="O22" s="27"/>
      <c r="P22" s="27"/>
      <c r="Q22" s="27"/>
      <c r="R22" s="27"/>
    </row>
    <row r="23" spans="1:18" s="20" customFormat="1" ht="12" customHeight="1">
      <c r="A23" s="126">
        <v>17</v>
      </c>
      <c r="B23" s="129">
        <v>120</v>
      </c>
      <c r="C23" s="21" t="s">
        <v>156</v>
      </c>
      <c r="D23" s="22" t="s">
        <v>157</v>
      </c>
      <c r="E23" s="22" t="s">
        <v>21</v>
      </c>
      <c r="F23" s="22" t="s">
        <v>151</v>
      </c>
      <c r="G23" s="22" t="s">
        <v>15</v>
      </c>
      <c r="H23" s="22">
        <v>1976</v>
      </c>
      <c r="I23" s="22" t="s">
        <v>22</v>
      </c>
      <c r="J23" s="22" t="s">
        <v>17</v>
      </c>
      <c r="K23" s="22">
        <v>10</v>
      </c>
      <c r="L23" s="23">
        <v>0.030694444444444444</v>
      </c>
      <c r="M23" s="24">
        <v>0.0030694444444444445</v>
      </c>
      <c r="N23" s="25">
        <v>8</v>
      </c>
      <c r="O23" s="27"/>
      <c r="P23" s="27"/>
      <c r="Q23" s="27"/>
      <c r="R23" s="27"/>
    </row>
    <row r="24" spans="1:18" s="122" customFormat="1" ht="12.75">
      <c r="A24" s="126">
        <v>18</v>
      </c>
      <c r="B24" s="129">
        <v>107</v>
      </c>
      <c r="C24" s="21" t="s">
        <v>155</v>
      </c>
      <c r="D24" s="22" t="s">
        <v>153</v>
      </c>
      <c r="E24" s="22" t="s">
        <v>24</v>
      </c>
      <c r="F24" s="22" t="s">
        <v>90</v>
      </c>
      <c r="G24" s="22" t="s">
        <v>15</v>
      </c>
      <c r="H24" s="22">
        <v>1983</v>
      </c>
      <c r="I24" s="22" t="s">
        <v>19</v>
      </c>
      <c r="J24" s="22" t="s">
        <v>17</v>
      </c>
      <c r="K24" s="22">
        <v>10</v>
      </c>
      <c r="L24" s="23">
        <v>0.03099537037037037</v>
      </c>
      <c r="M24" s="24">
        <v>0.003099537037037037</v>
      </c>
      <c r="N24" s="25">
        <v>5</v>
      </c>
      <c r="O24" s="27"/>
      <c r="P24" s="27"/>
      <c r="Q24" s="141"/>
      <c r="R24" s="27"/>
    </row>
    <row r="25" spans="1:18" s="20" customFormat="1" ht="12" customHeight="1">
      <c r="A25" s="126">
        <v>18</v>
      </c>
      <c r="B25" s="129">
        <v>193</v>
      </c>
      <c r="C25" s="21" t="s">
        <v>23</v>
      </c>
      <c r="D25" s="22" t="s">
        <v>72</v>
      </c>
      <c r="E25" s="22" t="s">
        <v>132</v>
      </c>
      <c r="F25" s="22" t="s">
        <v>87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0.03099537037037037</v>
      </c>
      <c r="M25" s="24">
        <v>0.003099537037037037</v>
      </c>
      <c r="N25" s="25">
        <v>9</v>
      </c>
      <c r="O25" s="27"/>
      <c r="P25" s="27"/>
      <c r="Q25" s="27"/>
      <c r="R25" s="27"/>
    </row>
    <row r="26" spans="1:18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0.031747685185185184</v>
      </c>
      <c r="M26" s="24">
        <v>0.0031747685185185186</v>
      </c>
      <c r="N26" s="25">
        <v>6</v>
      </c>
      <c r="O26" s="27"/>
      <c r="P26" s="27"/>
      <c r="Q26" s="27"/>
      <c r="R26" s="27"/>
    </row>
    <row r="27" spans="1:18" s="20" customFormat="1" ht="12" customHeight="1">
      <c r="A27" s="126">
        <v>21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0.03203703703703704</v>
      </c>
      <c r="M27" s="24">
        <v>0.003203703703703704</v>
      </c>
      <c r="N27" s="25">
        <v>1</v>
      </c>
      <c r="O27" s="27"/>
      <c r="P27" s="27"/>
      <c r="Q27" s="27"/>
      <c r="R27" s="27"/>
    </row>
    <row r="28" spans="1:18" s="20" customFormat="1" ht="12" customHeight="1">
      <c r="A28" s="126">
        <v>22</v>
      </c>
      <c r="B28" s="129">
        <v>111</v>
      </c>
      <c r="C28" s="21" t="s">
        <v>26</v>
      </c>
      <c r="D28" s="22" t="s">
        <v>27</v>
      </c>
      <c r="E28" s="22" t="s">
        <v>28</v>
      </c>
      <c r="F28" s="22" t="s">
        <v>70</v>
      </c>
      <c r="G28" s="22" t="s">
        <v>15</v>
      </c>
      <c r="H28" s="22">
        <v>1974</v>
      </c>
      <c r="I28" s="22" t="s">
        <v>22</v>
      </c>
      <c r="J28" s="22" t="s">
        <v>17</v>
      </c>
      <c r="K28" s="22">
        <v>10</v>
      </c>
      <c r="L28" s="23">
        <v>0.03209490740740741</v>
      </c>
      <c r="M28" s="24">
        <v>0.003209490740740741</v>
      </c>
      <c r="N28" s="25">
        <v>10</v>
      </c>
      <c r="O28" s="27"/>
      <c r="P28" s="27"/>
      <c r="Q28" s="27"/>
      <c r="R28" s="27"/>
    </row>
    <row r="29" spans="1:18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43">
        <v>10</v>
      </c>
      <c r="L29" s="44">
        <v>0.03211805555555556</v>
      </c>
      <c r="M29" s="45">
        <v>0.003211805555555556</v>
      </c>
      <c r="N29" s="46">
        <v>1</v>
      </c>
      <c r="O29" s="51"/>
      <c r="P29" s="51"/>
      <c r="Q29" s="142"/>
      <c r="R29" s="51"/>
    </row>
    <row r="30" spans="1:18" s="49" customFormat="1" ht="12" customHeight="1">
      <c r="A30" s="127">
        <v>2</v>
      </c>
      <c r="B30" s="130">
        <v>118</v>
      </c>
      <c r="C30" s="47" t="s">
        <v>125</v>
      </c>
      <c r="D30" s="43" t="s">
        <v>122</v>
      </c>
      <c r="E30" s="43" t="s">
        <v>24</v>
      </c>
      <c r="F30" s="43" t="s">
        <v>66</v>
      </c>
      <c r="G30" s="43" t="s">
        <v>35</v>
      </c>
      <c r="H30" s="43">
        <v>1977</v>
      </c>
      <c r="I30" s="43" t="s">
        <v>38</v>
      </c>
      <c r="J30" s="43" t="s">
        <v>17</v>
      </c>
      <c r="K30" s="43">
        <v>10</v>
      </c>
      <c r="L30" s="44">
        <v>0.03225694444444444</v>
      </c>
      <c r="M30" s="45">
        <v>0.0032256944444444442</v>
      </c>
      <c r="N30" s="46">
        <v>1</v>
      </c>
      <c r="O30" s="51"/>
      <c r="P30" s="51"/>
      <c r="Q30" s="51"/>
      <c r="R30" s="51"/>
    </row>
    <row r="31" spans="1:18" s="20" customFormat="1" ht="12" customHeight="1">
      <c r="A31" s="126">
        <v>23</v>
      </c>
      <c r="B31" s="129">
        <v>240</v>
      </c>
      <c r="C31" s="21" t="s">
        <v>167</v>
      </c>
      <c r="D31" s="22" t="s">
        <v>168</v>
      </c>
      <c r="E31" s="22" t="s">
        <v>169</v>
      </c>
      <c r="F31" s="22" t="s">
        <v>169</v>
      </c>
      <c r="G31" s="22" t="s">
        <v>15</v>
      </c>
      <c r="H31" s="22">
        <v>1975</v>
      </c>
      <c r="I31" s="22" t="s">
        <v>22</v>
      </c>
      <c r="J31" s="22" t="s">
        <v>17</v>
      </c>
      <c r="K31" s="22">
        <v>10</v>
      </c>
      <c r="L31" s="23">
        <v>0.03253472222222222</v>
      </c>
      <c r="M31" s="24">
        <v>0.0032534722222222223</v>
      </c>
      <c r="N31" s="25">
        <v>11</v>
      </c>
      <c r="O31" s="27"/>
      <c r="P31" s="27"/>
      <c r="Q31" s="27"/>
      <c r="R31" s="27"/>
    </row>
    <row r="32" spans="1:18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0.03293981481481481</v>
      </c>
      <c r="M32" s="24">
        <v>0.003293981481481481</v>
      </c>
      <c r="N32" s="25">
        <v>12</v>
      </c>
      <c r="O32" s="27"/>
      <c r="P32" s="27"/>
      <c r="Q32" s="27"/>
      <c r="R32" s="27"/>
    </row>
    <row r="33" spans="1:18" s="123" customFormat="1" ht="12.75">
      <c r="A33" s="126">
        <v>25</v>
      </c>
      <c r="B33" s="134">
        <v>214</v>
      </c>
      <c r="C33" s="21" t="s">
        <v>76</v>
      </c>
      <c r="D33" s="22" t="s">
        <v>94</v>
      </c>
      <c r="E33" s="22" t="s">
        <v>179</v>
      </c>
      <c r="F33" s="22" t="s">
        <v>179</v>
      </c>
      <c r="G33" s="22" t="s">
        <v>15</v>
      </c>
      <c r="H33" s="22">
        <v>1971</v>
      </c>
      <c r="I33" s="22" t="s">
        <v>22</v>
      </c>
      <c r="J33" s="22" t="s">
        <v>17</v>
      </c>
      <c r="K33" s="22">
        <v>10</v>
      </c>
      <c r="L33" s="23">
        <v>0.03327546296296296</v>
      </c>
      <c r="M33" s="24">
        <v>0.003327546296296296</v>
      </c>
      <c r="N33" s="135">
        <v>13</v>
      </c>
      <c r="O33" s="141"/>
      <c r="P33" s="27"/>
      <c r="Q33" s="141"/>
      <c r="R33" s="141"/>
    </row>
    <row r="34" spans="1:18" s="20" customFormat="1" ht="12" customHeight="1">
      <c r="A34" s="126">
        <v>25</v>
      </c>
      <c r="B34" s="129">
        <v>219</v>
      </c>
      <c r="C34" s="21" t="s">
        <v>48</v>
      </c>
      <c r="D34" s="22" t="s">
        <v>91</v>
      </c>
      <c r="E34" s="22" t="s">
        <v>14</v>
      </c>
      <c r="F34" s="22" t="s">
        <v>170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0.03327546296296296</v>
      </c>
      <c r="M34" s="24">
        <v>0.003327546296296296</v>
      </c>
      <c r="N34" s="25">
        <v>14</v>
      </c>
      <c r="O34" s="27"/>
      <c r="P34" s="27"/>
      <c r="Q34" s="27"/>
      <c r="R34" s="27"/>
    </row>
    <row r="35" spans="1:18" s="20" customFormat="1" ht="12" customHeight="1">
      <c r="A35" s="126">
        <v>27</v>
      </c>
      <c r="B35" s="129">
        <v>178</v>
      </c>
      <c r="C35" s="21" t="s">
        <v>177</v>
      </c>
      <c r="D35" s="22" t="s">
        <v>178</v>
      </c>
      <c r="E35" s="22" t="s">
        <v>18</v>
      </c>
      <c r="F35" s="22" t="s">
        <v>176</v>
      </c>
      <c r="G35" s="22" t="s">
        <v>15</v>
      </c>
      <c r="H35" s="22">
        <v>1972</v>
      </c>
      <c r="I35" s="22" t="s">
        <v>22</v>
      </c>
      <c r="J35" s="22" t="s">
        <v>17</v>
      </c>
      <c r="K35" s="22">
        <v>10</v>
      </c>
      <c r="L35" s="23">
        <v>0.03347222222222222</v>
      </c>
      <c r="M35" s="24">
        <v>0.0033472222222222224</v>
      </c>
      <c r="N35" s="25">
        <v>15</v>
      </c>
      <c r="O35" s="27"/>
      <c r="P35" s="27"/>
      <c r="Q35" s="27"/>
      <c r="R35" s="27"/>
    </row>
    <row r="36" spans="1:18" s="20" customFormat="1" ht="12" customHeight="1">
      <c r="A36" s="126">
        <v>28</v>
      </c>
      <c r="B36" s="129">
        <v>106</v>
      </c>
      <c r="C36" s="21" t="s">
        <v>31</v>
      </c>
      <c r="D36" s="22" t="s">
        <v>32</v>
      </c>
      <c r="E36" s="22" t="s">
        <v>24</v>
      </c>
      <c r="F36" s="22" t="s">
        <v>90</v>
      </c>
      <c r="G36" s="22" t="s">
        <v>15</v>
      </c>
      <c r="H36" s="22">
        <v>1958</v>
      </c>
      <c r="I36" s="22" t="s">
        <v>40</v>
      </c>
      <c r="J36" s="22" t="s">
        <v>17</v>
      </c>
      <c r="K36" s="22">
        <v>10</v>
      </c>
      <c r="L36" s="23">
        <v>0.033726851851851855</v>
      </c>
      <c r="M36" s="24">
        <v>0.0033726851851851856</v>
      </c>
      <c r="N36" s="25">
        <v>2</v>
      </c>
      <c r="O36" s="27"/>
      <c r="P36" s="27"/>
      <c r="Q36" s="27"/>
      <c r="R36" s="27"/>
    </row>
    <row r="37" spans="1:18" s="49" customFormat="1" ht="12" customHeight="1">
      <c r="A37" s="127">
        <v>3</v>
      </c>
      <c r="B37" s="130">
        <v>215</v>
      </c>
      <c r="C37" s="47" t="s">
        <v>45</v>
      </c>
      <c r="D37" s="43" t="s">
        <v>59</v>
      </c>
      <c r="E37" s="43" t="s">
        <v>50</v>
      </c>
      <c r="F37" s="43" t="s">
        <v>50</v>
      </c>
      <c r="G37" s="43" t="s">
        <v>35</v>
      </c>
      <c r="H37" s="43">
        <v>1976</v>
      </c>
      <c r="I37" s="43" t="s">
        <v>38</v>
      </c>
      <c r="J37" s="43" t="s">
        <v>17</v>
      </c>
      <c r="K37" s="43">
        <v>10</v>
      </c>
      <c r="L37" s="44">
        <v>0.03380787037037037</v>
      </c>
      <c r="M37" s="45">
        <v>0.003380787037037037</v>
      </c>
      <c r="N37" s="46">
        <v>2</v>
      </c>
      <c r="O37" s="51"/>
      <c r="P37" s="51"/>
      <c r="Q37" s="51"/>
      <c r="R37" s="51"/>
    </row>
    <row r="38" spans="1:18" s="20" customFormat="1" ht="12" customHeight="1">
      <c r="A38" s="126">
        <v>29</v>
      </c>
      <c r="B38" s="129">
        <v>216</v>
      </c>
      <c r="C38" s="21" t="s">
        <v>23</v>
      </c>
      <c r="D38" s="22" t="s">
        <v>44</v>
      </c>
      <c r="E38" s="22" t="s">
        <v>50</v>
      </c>
      <c r="F38" s="22" t="s">
        <v>78</v>
      </c>
      <c r="G38" s="22" t="s">
        <v>15</v>
      </c>
      <c r="H38" s="22">
        <v>1972</v>
      </c>
      <c r="I38" s="22" t="s">
        <v>22</v>
      </c>
      <c r="J38" s="22" t="s">
        <v>17</v>
      </c>
      <c r="K38" s="22">
        <v>10</v>
      </c>
      <c r="L38" s="23">
        <v>0.03380787037037037</v>
      </c>
      <c r="M38" s="24">
        <v>0.003380787037037037</v>
      </c>
      <c r="N38" s="25">
        <v>16</v>
      </c>
      <c r="O38" s="27"/>
      <c r="P38" s="27"/>
      <c r="Q38" s="27"/>
      <c r="R38" s="27"/>
    </row>
    <row r="39" spans="1:18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0.03383101851851852</v>
      </c>
      <c r="M39" s="24">
        <v>0.0033831018518518515</v>
      </c>
      <c r="N39" s="25">
        <v>7</v>
      </c>
      <c r="O39" s="27"/>
      <c r="P39" s="27"/>
      <c r="Q39" s="27"/>
      <c r="R39" s="27"/>
    </row>
    <row r="40" spans="1:18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0.034074074074074076</v>
      </c>
      <c r="M40" s="24">
        <v>0.0034074074074074076</v>
      </c>
      <c r="N40" s="25">
        <v>17</v>
      </c>
      <c r="O40" s="27"/>
      <c r="P40" s="27"/>
      <c r="Q40" s="27"/>
      <c r="R40" s="27"/>
    </row>
    <row r="41" spans="1:18" s="20" customFormat="1" ht="12" customHeight="1">
      <c r="A41" s="126">
        <v>32</v>
      </c>
      <c r="B41" s="129">
        <v>40</v>
      </c>
      <c r="C41" s="21" t="s">
        <v>23</v>
      </c>
      <c r="D41" s="22" t="s">
        <v>173</v>
      </c>
      <c r="E41" s="22" t="s">
        <v>24</v>
      </c>
      <c r="F41" s="22" t="s">
        <v>66</v>
      </c>
      <c r="G41" s="22" t="s">
        <v>15</v>
      </c>
      <c r="H41" s="22">
        <v>1990</v>
      </c>
      <c r="I41" s="22" t="s">
        <v>19</v>
      </c>
      <c r="J41" s="22" t="s">
        <v>17</v>
      </c>
      <c r="K41" s="22">
        <v>10</v>
      </c>
      <c r="L41" s="23">
        <v>0.03412037037037037</v>
      </c>
      <c r="M41" s="24">
        <v>0.003412037037037037</v>
      </c>
      <c r="N41" s="25">
        <v>8</v>
      </c>
      <c r="O41" s="27"/>
      <c r="P41" s="27"/>
      <c r="Q41" s="27"/>
      <c r="R41" s="27"/>
    </row>
    <row r="42" spans="1:18" s="20" customFormat="1" ht="12" customHeight="1">
      <c r="A42" s="126">
        <v>33</v>
      </c>
      <c r="B42" s="129">
        <v>112</v>
      </c>
      <c r="C42" s="21" t="s">
        <v>36</v>
      </c>
      <c r="D42" s="22" t="s">
        <v>171</v>
      </c>
      <c r="E42" s="22" t="s">
        <v>24</v>
      </c>
      <c r="F42" s="22" t="s">
        <v>172</v>
      </c>
      <c r="G42" s="22" t="s">
        <v>15</v>
      </c>
      <c r="H42" s="22">
        <v>1984</v>
      </c>
      <c r="I42" s="22" t="s">
        <v>19</v>
      </c>
      <c r="J42" s="22" t="s">
        <v>17</v>
      </c>
      <c r="K42" s="22">
        <v>10</v>
      </c>
      <c r="L42" s="23">
        <v>0.034386574074074076</v>
      </c>
      <c r="M42" s="24">
        <v>0.0034386574074074076</v>
      </c>
      <c r="N42" s="25">
        <v>9</v>
      </c>
      <c r="O42" s="27"/>
      <c r="P42" s="27"/>
      <c r="Q42" s="27"/>
      <c r="R42" s="27"/>
    </row>
    <row r="43" spans="1:18" s="20" customFormat="1" ht="12" customHeight="1">
      <c r="A43" s="126">
        <v>34</v>
      </c>
      <c r="B43" s="129">
        <v>104</v>
      </c>
      <c r="C43" s="21" t="s">
        <v>46</v>
      </c>
      <c r="D43" s="22" t="s">
        <v>85</v>
      </c>
      <c r="E43" s="22" t="s">
        <v>86</v>
      </c>
      <c r="F43" s="22" t="s">
        <v>66</v>
      </c>
      <c r="G43" s="22" t="s">
        <v>15</v>
      </c>
      <c r="H43" s="22">
        <v>1986</v>
      </c>
      <c r="I43" s="22" t="s">
        <v>19</v>
      </c>
      <c r="J43" s="22" t="s">
        <v>17</v>
      </c>
      <c r="K43" s="22">
        <v>10</v>
      </c>
      <c r="L43" s="23">
        <v>0.03446759259259259</v>
      </c>
      <c r="M43" s="24">
        <v>0.0034467592592592592</v>
      </c>
      <c r="N43" s="25">
        <v>10</v>
      </c>
      <c r="O43" s="27"/>
      <c r="P43" s="27"/>
      <c r="Q43" s="27"/>
      <c r="R43" s="27"/>
    </row>
    <row r="44" spans="1:18" s="20" customFormat="1" ht="12" customHeight="1">
      <c r="A44" s="126">
        <v>34</v>
      </c>
      <c r="B44" s="129">
        <v>260</v>
      </c>
      <c r="C44" s="21" t="s">
        <v>212</v>
      </c>
      <c r="D44" s="22" t="s">
        <v>213</v>
      </c>
      <c r="E44" s="22" t="s">
        <v>154</v>
      </c>
      <c r="F44" s="22" t="s">
        <v>154</v>
      </c>
      <c r="G44" s="22" t="s">
        <v>15</v>
      </c>
      <c r="H44" s="22">
        <v>1986</v>
      </c>
      <c r="I44" s="22" t="s">
        <v>19</v>
      </c>
      <c r="J44" s="22" t="s">
        <v>17</v>
      </c>
      <c r="K44" s="22">
        <v>10</v>
      </c>
      <c r="L44" s="23">
        <v>0.03446759259259259</v>
      </c>
      <c r="M44" s="24">
        <v>0.0034467592592592592</v>
      </c>
      <c r="N44" s="25">
        <v>11</v>
      </c>
      <c r="O44" s="27"/>
      <c r="P44" s="27"/>
      <c r="Q44" s="27"/>
      <c r="R44" s="27"/>
    </row>
    <row r="45" spans="1:18" s="20" customFormat="1" ht="12" customHeight="1">
      <c r="A45" s="126">
        <v>36</v>
      </c>
      <c r="B45" s="129">
        <v>217</v>
      </c>
      <c r="C45" s="21" t="s">
        <v>88</v>
      </c>
      <c r="D45" s="22" t="s">
        <v>73</v>
      </c>
      <c r="E45" s="22" t="s">
        <v>74</v>
      </c>
      <c r="F45" s="22" t="s">
        <v>74</v>
      </c>
      <c r="G45" s="22" t="s">
        <v>15</v>
      </c>
      <c r="H45" s="22">
        <v>2003</v>
      </c>
      <c r="I45" s="22" t="s">
        <v>16</v>
      </c>
      <c r="J45" s="22" t="s">
        <v>17</v>
      </c>
      <c r="K45" s="22">
        <v>10</v>
      </c>
      <c r="L45" s="23">
        <v>0.034826388888888886</v>
      </c>
      <c r="M45" s="24">
        <v>0.0034826388888888884</v>
      </c>
      <c r="N45" s="25">
        <v>5</v>
      </c>
      <c r="O45" s="27"/>
      <c r="P45" s="27"/>
      <c r="Q45" s="27"/>
      <c r="R45" s="27"/>
    </row>
    <row r="46" spans="1:18" s="20" customFormat="1" ht="12" customHeight="1">
      <c r="A46" s="126">
        <v>37</v>
      </c>
      <c r="B46" s="129">
        <v>249</v>
      </c>
      <c r="C46" s="21" t="s">
        <v>214</v>
      </c>
      <c r="D46" s="22" t="s">
        <v>215</v>
      </c>
      <c r="E46" s="22" t="s">
        <v>52</v>
      </c>
      <c r="F46" s="22" t="s">
        <v>216</v>
      </c>
      <c r="G46" s="22" t="s">
        <v>15</v>
      </c>
      <c r="H46" s="22">
        <v>1968</v>
      </c>
      <c r="I46" s="22" t="s">
        <v>25</v>
      </c>
      <c r="J46" s="22" t="s">
        <v>17</v>
      </c>
      <c r="K46" s="22">
        <v>10</v>
      </c>
      <c r="L46" s="23">
        <v>0.03490740740740741</v>
      </c>
      <c r="M46" s="24">
        <v>0.003490740740740741</v>
      </c>
      <c r="N46" s="25">
        <v>1</v>
      </c>
      <c r="O46" s="27"/>
      <c r="P46" s="27"/>
      <c r="Q46" s="27"/>
      <c r="R46" s="27"/>
    </row>
    <row r="47" spans="1:18" s="20" customFormat="1" ht="12" customHeight="1">
      <c r="A47" s="126">
        <v>38</v>
      </c>
      <c r="B47" s="129">
        <v>165</v>
      </c>
      <c r="C47" s="21" t="s">
        <v>186</v>
      </c>
      <c r="D47" s="22" t="s">
        <v>100</v>
      </c>
      <c r="E47" s="22" t="s">
        <v>101</v>
      </c>
      <c r="F47" s="22" t="s">
        <v>101</v>
      </c>
      <c r="G47" s="22" t="s">
        <v>15</v>
      </c>
      <c r="H47" s="22">
        <v>1971</v>
      </c>
      <c r="I47" s="22" t="s">
        <v>22</v>
      </c>
      <c r="J47" s="22" t="s">
        <v>17</v>
      </c>
      <c r="K47" s="22">
        <v>10</v>
      </c>
      <c r="L47" s="23">
        <v>0.035104166666666665</v>
      </c>
      <c r="M47" s="24">
        <v>0.0035104166666666665</v>
      </c>
      <c r="N47" s="25">
        <v>18</v>
      </c>
      <c r="O47" s="27"/>
      <c r="P47" s="27"/>
      <c r="Q47" s="27"/>
      <c r="R47" s="27"/>
    </row>
    <row r="48" spans="1:18" s="20" customFormat="1" ht="12" customHeight="1">
      <c r="A48" s="126">
        <v>38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0.035104166666666665</v>
      </c>
      <c r="M48" s="24">
        <v>0.0035104166666666665</v>
      </c>
      <c r="N48" s="25">
        <v>19</v>
      </c>
      <c r="O48" s="27"/>
      <c r="P48" s="27"/>
      <c r="Q48" s="27"/>
      <c r="R48" s="27"/>
    </row>
    <row r="49" spans="1:18" s="20" customFormat="1" ht="12" customHeight="1">
      <c r="A49" s="126">
        <v>38</v>
      </c>
      <c r="B49" s="129">
        <v>213</v>
      </c>
      <c r="C49" s="21" t="s">
        <v>48</v>
      </c>
      <c r="D49" s="22" t="s">
        <v>94</v>
      </c>
      <c r="E49" s="22" t="s">
        <v>95</v>
      </c>
      <c r="F49" s="22" t="s">
        <v>96</v>
      </c>
      <c r="G49" s="22" t="s">
        <v>15</v>
      </c>
      <c r="H49" s="22">
        <v>1965</v>
      </c>
      <c r="I49" s="22" t="s">
        <v>25</v>
      </c>
      <c r="J49" s="22" t="s">
        <v>17</v>
      </c>
      <c r="K49" s="22">
        <v>10</v>
      </c>
      <c r="L49" s="23">
        <v>0.035104166666666665</v>
      </c>
      <c r="M49" s="24">
        <v>0.0035104166666666665</v>
      </c>
      <c r="N49" s="57">
        <v>2</v>
      </c>
      <c r="O49" s="27"/>
      <c r="P49" s="27"/>
      <c r="Q49" s="27"/>
      <c r="R49" s="27"/>
    </row>
    <row r="50" spans="1:18" s="20" customFormat="1" ht="12" customHeight="1">
      <c r="A50" s="126">
        <v>41</v>
      </c>
      <c r="B50" s="129">
        <v>245</v>
      </c>
      <c r="C50" s="21" t="s">
        <v>46</v>
      </c>
      <c r="D50" s="22" t="s">
        <v>191</v>
      </c>
      <c r="E50" s="22" t="s">
        <v>14</v>
      </c>
      <c r="F50" s="22" t="s">
        <v>14</v>
      </c>
      <c r="G50" s="22" t="s">
        <v>15</v>
      </c>
      <c r="H50" s="22">
        <v>1986</v>
      </c>
      <c r="I50" s="22" t="s">
        <v>19</v>
      </c>
      <c r="J50" s="22" t="s">
        <v>17</v>
      </c>
      <c r="K50" s="22">
        <v>10</v>
      </c>
      <c r="L50" s="23">
        <v>0.03635416666666667</v>
      </c>
      <c r="M50" s="24">
        <v>0.0036354166666666666</v>
      </c>
      <c r="N50" s="25">
        <v>12</v>
      </c>
      <c r="O50" s="27"/>
      <c r="P50" s="27"/>
      <c r="Q50" s="27"/>
      <c r="R50" s="27"/>
    </row>
    <row r="51" spans="1:18" s="20" customFormat="1" ht="12.75">
      <c r="A51" s="126">
        <v>42</v>
      </c>
      <c r="B51" s="129">
        <v>101</v>
      </c>
      <c r="C51" s="21" t="s">
        <v>188</v>
      </c>
      <c r="D51" s="22" t="s">
        <v>98</v>
      </c>
      <c r="E51" s="22" t="s">
        <v>84</v>
      </c>
      <c r="F51" s="22" t="s">
        <v>81</v>
      </c>
      <c r="G51" s="22" t="s">
        <v>15</v>
      </c>
      <c r="H51" s="22">
        <v>1979</v>
      </c>
      <c r="I51" s="22" t="s">
        <v>19</v>
      </c>
      <c r="J51" s="22" t="s">
        <v>17</v>
      </c>
      <c r="K51" s="22">
        <v>10</v>
      </c>
      <c r="L51" s="23">
        <v>0.036597222222222225</v>
      </c>
      <c r="M51" s="24">
        <v>0.0036597222222222226</v>
      </c>
      <c r="N51" s="25">
        <v>13</v>
      </c>
      <c r="O51" s="27"/>
      <c r="P51" s="27"/>
      <c r="Q51" s="27"/>
      <c r="R51" s="27"/>
    </row>
    <row r="52" spans="1:18" s="20" customFormat="1" ht="12" customHeight="1">
      <c r="A52" s="126">
        <v>43</v>
      </c>
      <c r="B52" s="129">
        <v>114</v>
      </c>
      <c r="C52" s="21" t="s">
        <v>88</v>
      </c>
      <c r="D52" s="22" t="s">
        <v>89</v>
      </c>
      <c r="E52" s="22" t="s">
        <v>21</v>
      </c>
      <c r="F52" s="22" t="s">
        <v>151</v>
      </c>
      <c r="G52" s="22" t="s">
        <v>15</v>
      </c>
      <c r="H52" s="22">
        <v>1975</v>
      </c>
      <c r="I52" s="22" t="s">
        <v>22</v>
      </c>
      <c r="J52" s="22" t="s">
        <v>17</v>
      </c>
      <c r="K52" s="22">
        <v>10</v>
      </c>
      <c r="L52" s="23">
        <v>0.036875</v>
      </c>
      <c r="M52" s="24">
        <v>0.0036875</v>
      </c>
      <c r="N52" s="25">
        <v>20</v>
      </c>
      <c r="O52" s="27"/>
      <c r="P52" s="27"/>
      <c r="Q52" s="27"/>
      <c r="R52" s="27"/>
    </row>
    <row r="53" spans="1:18" s="49" customFormat="1" ht="12" customHeight="1">
      <c r="A53" s="127">
        <v>4</v>
      </c>
      <c r="B53" s="130">
        <v>254</v>
      </c>
      <c r="C53" s="47" t="s">
        <v>217</v>
      </c>
      <c r="D53" s="43" t="s">
        <v>218</v>
      </c>
      <c r="E53" s="43" t="s">
        <v>24</v>
      </c>
      <c r="F53" s="43" t="s">
        <v>90</v>
      </c>
      <c r="G53" s="43" t="s">
        <v>35</v>
      </c>
      <c r="H53" s="43">
        <v>1990</v>
      </c>
      <c r="I53" s="43" t="s">
        <v>69</v>
      </c>
      <c r="J53" s="43" t="s">
        <v>17</v>
      </c>
      <c r="K53" s="43">
        <v>10</v>
      </c>
      <c r="L53" s="44">
        <v>0.03761574074074074</v>
      </c>
      <c r="M53" s="45">
        <v>0.0037615740740740743</v>
      </c>
      <c r="N53" s="46">
        <v>2</v>
      </c>
      <c r="O53" s="51"/>
      <c r="P53" s="51"/>
      <c r="Q53" s="51"/>
      <c r="R53" s="51"/>
    </row>
    <row r="54" spans="1:18" s="20" customFormat="1" ht="12" customHeight="1">
      <c r="A54" s="126">
        <v>44</v>
      </c>
      <c r="B54" s="129">
        <v>105</v>
      </c>
      <c r="C54" s="21" t="s">
        <v>174</v>
      </c>
      <c r="D54" s="22" t="s">
        <v>187</v>
      </c>
      <c r="E54" s="22" t="s">
        <v>24</v>
      </c>
      <c r="F54" s="22" t="s">
        <v>90</v>
      </c>
      <c r="G54" s="22" t="s">
        <v>15</v>
      </c>
      <c r="H54" s="22">
        <v>1967</v>
      </c>
      <c r="I54" s="22" t="s">
        <v>22</v>
      </c>
      <c r="J54" s="22" t="s">
        <v>17</v>
      </c>
      <c r="K54" s="22">
        <v>10</v>
      </c>
      <c r="L54" s="23">
        <v>0.03805555555555556</v>
      </c>
      <c r="M54" s="24">
        <v>0.003805555555555556</v>
      </c>
      <c r="N54" s="25">
        <v>21</v>
      </c>
      <c r="O54" s="27"/>
      <c r="P54" s="27"/>
      <c r="Q54" s="27"/>
      <c r="R54" s="27"/>
    </row>
    <row r="55" spans="1:18" s="49" customFormat="1" ht="12" customHeight="1">
      <c r="A55" s="127">
        <v>5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43">
        <v>10</v>
      </c>
      <c r="L55" s="44">
        <v>0.03851851851851852</v>
      </c>
      <c r="M55" s="45">
        <v>0.003851851851851852</v>
      </c>
      <c r="N55" s="46">
        <v>3</v>
      </c>
      <c r="O55" s="51"/>
      <c r="P55" s="51"/>
      <c r="Q55" s="51"/>
      <c r="R55" s="51"/>
    </row>
    <row r="56" spans="1:18" s="20" customFormat="1" ht="12" customHeight="1">
      <c r="A56" s="126">
        <v>45</v>
      </c>
      <c r="B56" s="129">
        <v>97</v>
      </c>
      <c r="C56" s="21" t="s">
        <v>82</v>
      </c>
      <c r="D56" s="22" t="s">
        <v>83</v>
      </c>
      <c r="E56" s="22" t="s">
        <v>84</v>
      </c>
      <c r="F56" s="22" t="s">
        <v>81</v>
      </c>
      <c r="G56" s="22" t="s">
        <v>15</v>
      </c>
      <c r="H56" s="22">
        <v>1951</v>
      </c>
      <c r="I56" s="22" t="s">
        <v>40</v>
      </c>
      <c r="J56" s="22" t="s">
        <v>17</v>
      </c>
      <c r="K56" s="22">
        <v>10</v>
      </c>
      <c r="L56" s="23">
        <v>0.03861111111111111</v>
      </c>
      <c r="M56" s="24">
        <v>0.003861111111111111</v>
      </c>
      <c r="N56" s="25">
        <v>3</v>
      </c>
      <c r="O56" s="27"/>
      <c r="P56" s="27"/>
      <c r="Q56" s="27"/>
      <c r="R56" s="27"/>
    </row>
    <row r="57" spans="1:18" s="20" customFormat="1" ht="12" customHeight="1">
      <c r="A57" s="126">
        <v>46</v>
      </c>
      <c r="B57" s="129">
        <v>117</v>
      </c>
      <c r="C57" s="21" t="s">
        <v>189</v>
      </c>
      <c r="D57" s="22" t="s">
        <v>190</v>
      </c>
      <c r="E57" s="22" t="s">
        <v>24</v>
      </c>
      <c r="F57" s="22" t="s">
        <v>70</v>
      </c>
      <c r="G57" s="22" t="s">
        <v>15</v>
      </c>
      <c r="H57" s="22">
        <v>1969</v>
      </c>
      <c r="I57" s="22" t="s">
        <v>22</v>
      </c>
      <c r="J57" s="22" t="s">
        <v>17</v>
      </c>
      <c r="K57" s="22">
        <v>10</v>
      </c>
      <c r="L57" s="23">
        <v>0.038703703703703705</v>
      </c>
      <c r="M57" s="24">
        <v>0.0038703703703703704</v>
      </c>
      <c r="N57" s="25">
        <v>22</v>
      </c>
      <c r="O57" s="27"/>
      <c r="P57" s="27"/>
      <c r="Q57" s="27"/>
      <c r="R57" s="27"/>
    </row>
    <row r="58" spans="1:18" s="49" customFormat="1" ht="12" customHeight="1">
      <c r="A58" s="127">
        <v>6</v>
      </c>
      <c r="B58" s="130">
        <v>99</v>
      </c>
      <c r="C58" s="47" t="s">
        <v>117</v>
      </c>
      <c r="D58" s="43" t="s">
        <v>118</v>
      </c>
      <c r="E58" s="43" t="s">
        <v>84</v>
      </c>
      <c r="F58" s="43" t="s">
        <v>81</v>
      </c>
      <c r="G58" s="43" t="s">
        <v>35</v>
      </c>
      <c r="H58" s="43">
        <v>1978</v>
      </c>
      <c r="I58" s="43" t="s">
        <v>38</v>
      </c>
      <c r="J58" s="43" t="s">
        <v>17</v>
      </c>
      <c r="K58" s="43">
        <v>10</v>
      </c>
      <c r="L58" s="44">
        <v>0.04200231481481481</v>
      </c>
      <c r="M58" s="45">
        <v>0.004200231481481481</v>
      </c>
      <c r="N58" s="46">
        <v>4</v>
      </c>
      <c r="O58" s="51"/>
      <c r="P58" s="51"/>
      <c r="Q58" s="51"/>
      <c r="R58" s="51"/>
    </row>
    <row r="59" spans="1:18" s="49" customFormat="1" ht="12" customHeight="1">
      <c r="A59" s="127">
        <v>7</v>
      </c>
      <c r="B59" s="130">
        <v>199</v>
      </c>
      <c r="C59" s="47" t="s">
        <v>130</v>
      </c>
      <c r="D59" s="43" t="s">
        <v>131</v>
      </c>
      <c r="E59" s="43" t="s">
        <v>132</v>
      </c>
      <c r="F59" s="43" t="s">
        <v>87</v>
      </c>
      <c r="G59" s="43" t="s">
        <v>35</v>
      </c>
      <c r="H59" s="43">
        <v>1972</v>
      </c>
      <c r="I59" s="43" t="s">
        <v>38</v>
      </c>
      <c r="J59" s="43" t="s">
        <v>17</v>
      </c>
      <c r="K59" s="43">
        <v>10</v>
      </c>
      <c r="L59" s="44">
        <v>0.043750000000000004</v>
      </c>
      <c r="M59" s="45">
        <v>0.004375</v>
      </c>
      <c r="N59" s="46">
        <v>5</v>
      </c>
      <c r="O59" s="51"/>
      <c r="P59" s="51"/>
      <c r="Q59" s="51"/>
      <c r="R59" s="51"/>
    </row>
    <row r="60" spans="1:18" s="49" customFormat="1" ht="12" customHeight="1" thickBot="1">
      <c r="A60" s="136">
        <v>8</v>
      </c>
      <c r="B60" s="131">
        <v>253</v>
      </c>
      <c r="C60" s="58" t="s">
        <v>219</v>
      </c>
      <c r="D60" s="59" t="s">
        <v>215</v>
      </c>
      <c r="E60" s="59" t="s">
        <v>52</v>
      </c>
      <c r="F60" s="59" t="s">
        <v>52</v>
      </c>
      <c r="G60" s="59" t="s">
        <v>35</v>
      </c>
      <c r="H60" s="59">
        <v>1966</v>
      </c>
      <c r="I60" s="59" t="s">
        <v>39</v>
      </c>
      <c r="J60" s="59" t="s">
        <v>17</v>
      </c>
      <c r="K60" s="59">
        <v>5</v>
      </c>
      <c r="L60" s="55">
        <v>0.02736111111111111</v>
      </c>
      <c r="M60" s="56">
        <v>0.005472222222222222</v>
      </c>
      <c r="N60" s="60">
        <v>1</v>
      </c>
      <c r="O60" s="51"/>
      <c r="P60" s="51"/>
      <c r="Q60" s="51"/>
      <c r="R60" s="51"/>
    </row>
    <row r="61" spans="3:18" s="10" customFormat="1" ht="13.5" thickBot="1">
      <c r="C61" s="2"/>
      <c r="D61" s="2"/>
      <c r="E61" s="2"/>
      <c r="F61" s="2"/>
      <c r="G61" s="2"/>
      <c r="H61" s="2"/>
      <c r="I61" s="2"/>
      <c r="J61" s="2"/>
      <c r="K61" s="201">
        <f>SUM(K7:K60)</f>
        <v>535</v>
      </c>
      <c r="L61" s="202">
        <f>SUM(L7:L60)</f>
        <v>1.7685416666666667</v>
      </c>
      <c r="M61" s="203">
        <v>0.003305685358255452</v>
      </c>
      <c r="N61" s="204">
        <f>M61*10</f>
        <v>0.033056853582554516</v>
      </c>
      <c r="O61" s="27"/>
      <c r="P61" s="143"/>
      <c r="Q61" s="144"/>
      <c r="R61" s="27"/>
    </row>
    <row r="62" spans="1:18" s="39" customFormat="1" ht="13.5" thickBot="1">
      <c r="A62" s="172" t="s">
        <v>65</v>
      </c>
      <c r="L62" s="173"/>
      <c r="N62" s="174"/>
      <c r="O62" s="27"/>
      <c r="P62" s="146"/>
      <c r="Q62" s="147"/>
      <c r="R62" s="146"/>
    </row>
    <row r="63" spans="1:18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  <c r="O63" s="27"/>
      <c r="P63" s="146"/>
      <c r="Q63" s="147"/>
      <c r="R63" s="146"/>
    </row>
    <row r="64" spans="1:18" s="52" customFormat="1" ht="12.75">
      <c r="A64" s="102">
        <v>1</v>
      </c>
      <c r="B64" s="103">
        <v>98</v>
      </c>
      <c r="C64" s="103" t="s">
        <v>97</v>
      </c>
      <c r="D64" s="104" t="s">
        <v>83</v>
      </c>
      <c r="E64" s="104" t="s">
        <v>84</v>
      </c>
      <c r="F64" s="104" t="s">
        <v>81</v>
      </c>
      <c r="G64" s="104" t="s">
        <v>15</v>
      </c>
      <c r="H64" s="104">
        <v>2000</v>
      </c>
      <c r="I64" s="104" t="s">
        <v>16</v>
      </c>
      <c r="J64" s="104" t="s">
        <v>58</v>
      </c>
      <c r="K64" s="104">
        <v>5</v>
      </c>
      <c r="L64" s="105">
        <v>0.0234375</v>
      </c>
      <c r="M64" s="106">
        <v>0.0046875</v>
      </c>
      <c r="N64" s="107">
        <v>1</v>
      </c>
      <c r="O64" s="146"/>
      <c r="P64" s="146"/>
      <c r="Q64" s="147"/>
      <c r="R64" s="146"/>
    </row>
    <row r="65" spans="1:18" s="52" customFormat="1" ht="12.75">
      <c r="A65" s="108">
        <v>2</v>
      </c>
      <c r="B65" s="109">
        <v>192</v>
      </c>
      <c r="C65" s="109" t="s">
        <v>102</v>
      </c>
      <c r="D65" s="110" t="s">
        <v>103</v>
      </c>
      <c r="E65" s="110" t="s">
        <v>52</v>
      </c>
      <c r="F65" s="110" t="s">
        <v>52</v>
      </c>
      <c r="G65" s="110" t="s">
        <v>15</v>
      </c>
      <c r="H65" s="110">
        <v>1978</v>
      </c>
      <c r="I65" s="110" t="s">
        <v>22</v>
      </c>
      <c r="J65" s="111" t="s">
        <v>58</v>
      </c>
      <c r="K65" s="111">
        <v>5</v>
      </c>
      <c r="L65" s="112">
        <v>0.023483796296296298</v>
      </c>
      <c r="M65" s="113">
        <v>0.00469675925925926</v>
      </c>
      <c r="N65" s="114">
        <v>1</v>
      </c>
      <c r="O65" s="146"/>
      <c r="P65" s="146"/>
      <c r="Q65" s="147"/>
      <c r="R65" s="146"/>
    </row>
    <row r="66" spans="1:18" s="52" customFormat="1" ht="12.75">
      <c r="A66" s="40">
        <v>1</v>
      </c>
      <c r="B66" s="41">
        <v>184</v>
      </c>
      <c r="C66" s="41" t="s">
        <v>104</v>
      </c>
      <c r="D66" s="42" t="s">
        <v>103</v>
      </c>
      <c r="E66" s="42" t="s">
        <v>52</v>
      </c>
      <c r="F66" s="42" t="s">
        <v>52</v>
      </c>
      <c r="G66" s="42" t="s">
        <v>35</v>
      </c>
      <c r="H66" s="42">
        <v>1977</v>
      </c>
      <c r="I66" s="42" t="s">
        <v>38</v>
      </c>
      <c r="J66" s="43" t="s">
        <v>58</v>
      </c>
      <c r="K66" s="43">
        <v>5</v>
      </c>
      <c r="L66" s="44">
        <v>0.025358796296296296</v>
      </c>
      <c r="M66" s="45">
        <v>0.005071759259259259</v>
      </c>
      <c r="N66" s="46">
        <v>1</v>
      </c>
      <c r="O66" s="51"/>
      <c r="P66" s="51"/>
      <c r="Q66" s="148"/>
      <c r="R66" s="51"/>
    </row>
    <row r="67" spans="1:18" s="52" customFormat="1" ht="12.75">
      <c r="A67" s="40">
        <v>2</v>
      </c>
      <c r="B67" s="41">
        <v>224</v>
      </c>
      <c r="C67" s="41" t="s">
        <v>119</v>
      </c>
      <c r="D67" s="42" t="s">
        <v>37</v>
      </c>
      <c r="E67" s="42" t="s">
        <v>14</v>
      </c>
      <c r="F67" s="42" t="s">
        <v>14</v>
      </c>
      <c r="G67" s="42" t="s">
        <v>35</v>
      </c>
      <c r="H67" s="42">
        <v>1962</v>
      </c>
      <c r="I67" s="42" t="s">
        <v>39</v>
      </c>
      <c r="J67" s="43" t="s">
        <v>58</v>
      </c>
      <c r="K67" s="43">
        <v>5</v>
      </c>
      <c r="L67" s="44">
        <v>0.027650462962962963</v>
      </c>
      <c r="M67" s="45">
        <v>0.0055300925925925925</v>
      </c>
      <c r="N67" s="46">
        <v>1</v>
      </c>
      <c r="O67" s="51"/>
      <c r="P67" s="51"/>
      <c r="Q67" s="148"/>
      <c r="R67" s="51"/>
    </row>
    <row r="68" spans="1:18" s="52" customFormat="1" ht="12.75">
      <c r="A68" s="40">
        <v>3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0.028148148148148148</v>
      </c>
      <c r="M68" s="45">
        <v>0.005629629629629629</v>
      </c>
      <c r="N68" s="46">
        <v>2</v>
      </c>
      <c r="O68" s="51"/>
      <c r="P68" s="51"/>
      <c r="Q68" s="148"/>
      <c r="R68" s="51"/>
    </row>
    <row r="69" spans="1:18" s="52" customFormat="1" ht="13.5" thickBot="1">
      <c r="A69" s="179">
        <v>4</v>
      </c>
      <c r="B69" s="180">
        <v>100</v>
      </c>
      <c r="C69" s="180" t="s">
        <v>148</v>
      </c>
      <c r="D69" s="181" t="s">
        <v>98</v>
      </c>
      <c r="E69" s="181" t="s">
        <v>84</v>
      </c>
      <c r="F69" s="181" t="s">
        <v>81</v>
      </c>
      <c r="G69" s="181" t="s">
        <v>35</v>
      </c>
      <c r="H69" s="181">
        <v>1978</v>
      </c>
      <c r="I69" s="181" t="s">
        <v>38</v>
      </c>
      <c r="J69" s="59" t="s">
        <v>58</v>
      </c>
      <c r="K69" s="59">
        <v>5</v>
      </c>
      <c r="L69" s="55">
        <v>0.02892361111111111</v>
      </c>
      <c r="M69" s="56">
        <v>0.0057847222222222215</v>
      </c>
      <c r="N69" s="60">
        <v>3</v>
      </c>
      <c r="O69" s="51"/>
      <c r="P69" s="51"/>
      <c r="Q69" s="148"/>
      <c r="R69" s="51"/>
    </row>
    <row r="70" spans="1:18" s="39" customFormat="1" ht="13.5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205">
        <f>SUM(K64:K69)</f>
        <v>30</v>
      </c>
      <c r="L70" s="206">
        <f>SUM(L64:L69)</f>
        <v>0.1570023148148148</v>
      </c>
      <c r="M70" s="207">
        <v>0.00523341049382716</v>
      </c>
      <c r="N70" s="208">
        <f>M70*5</f>
        <v>0.0261670524691358</v>
      </c>
      <c r="O70" s="27"/>
      <c r="P70" s="149"/>
      <c r="Q70" s="150"/>
      <c r="R70" s="146"/>
    </row>
    <row r="71" spans="1:18" s="72" customFormat="1" ht="13.5" thickBot="1">
      <c r="A71" s="72" t="s">
        <v>110</v>
      </c>
      <c r="L71" s="184"/>
      <c r="O71" s="84"/>
      <c r="P71" s="84"/>
      <c r="Q71" s="151"/>
      <c r="R71" s="84"/>
    </row>
    <row r="72" spans="1:18" s="72" customFormat="1" ht="35.25" thickBot="1">
      <c r="A72" s="73" t="s">
        <v>43</v>
      </c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4</v>
      </c>
      <c r="G72" s="74" t="s">
        <v>5</v>
      </c>
      <c r="H72" s="74" t="s">
        <v>6</v>
      </c>
      <c r="I72" s="74" t="s">
        <v>7</v>
      </c>
      <c r="J72" s="74" t="s">
        <v>8</v>
      </c>
      <c r="K72" s="74" t="s">
        <v>9</v>
      </c>
      <c r="L72" s="74" t="s">
        <v>10</v>
      </c>
      <c r="M72" s="75" t="s">
        <v>11</v>
      </c>
      <c r="N72" s="76" t="s">
        <v>12</v>
      </c>
      <c r="O72" s="84"/>
      <c r="P72" s="84"/>
      <c r="Q72" s="151"/>
      <c r="R72" s="84"/>
    </row>
    <row r="73" spans="1:18" s="72" customFormat="1" ht="12.75">
      <c r="A73" s="85">
        <v>1</v>
      </c>
      <c r="B73" s="86">
        <v>194</v>
      </c>
      <c r="C73" s="86" t="s">
        <v>111</v>
      </c>
      <c r="D73" s="87" t="s">
        <v>112</v>
      </c>
      <c r="E73" s="87" t="s">
        <v>113</v>
      </c>
      <c r="F73" s="87" t="s">
        <v>124</v>
      </c>
      <c r="G73" s="87" t="s">
        <v>15</v>
      </c>
      <c r="H73" s="87">
        <v>2004</v>
      </c>
      <c r="I73" s="87" t="s">
        <v>106</v>
      </c>
      <c r="J73" s="87" t="s">
        <v>67</v>
      </c>
      <c r="K73" s="87">
        <v>2</v>
      </c>
      <c r="L73" s="88">
        <v>0.005474537037037037</v>
      </c>
      <c r="M73" s="89">
        <v>0.0027372685185185187</v>
      </c>
      <c r="N73" s="90">
        <v>1</v>
      </c>
      <c r="O73" s="84"/>
      <c r="P73" s="84"/>
      <c r="Q73" s="151"/>
      <c r="R73" s="84"/>
    </row>
    <row r="74" spans="1:18" s="83" customFormat="1" ht="12.75">
      <c r="A74" s="77">
        <f>A73+1</f>
        <v>2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0.005543981481481482</v>
      </c>
      <c r="M74" s="93">
        <v>0.002771990740740741</v>
      </c>
      <c r="N74" s="94">
        <v>2</v>
      </c>
      <c r="O74" s="84"/>
      <c r="P74" s="84"/>
      <c r="Q74" s="152"/>
      <c r="R74" s="84"/>
    </row>
    <row r="75" spans="1:18" s="83" customFormat="1" ht="12.75">
      <c r="A75" s="77">
        <v>3</v>
      </c>
      <c r="B75" s="78">
        <v>38</v>
      </c>
      <c r="C75" s="91" t="s">
        <v>108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2008</v>
      </c>
      <c r="I75" s="80" t="s">
        <v>133</v>
      </c>
      <c r="J75" s="80" t="s">
        <v>67</v>
      </c>
      <c r="K75" s="80">
        <v>2</v>
      </c>
      <c r="L75" s="81">
        <v>0.005937500000000001</v>
      </c>
      <c r="M75" s="93">
        <v>0.0029687500000000005</v>
      </c>
      <c r="N75" s="82">
        <v>3</v>
      </c>
      <c r="O75" s="84"/>
      <c r="P75" s="84"/>
      <c r="Q75" s="152"/>
      <c r="R75" s="84"/>
    </row>
    <row r="76" spans="1:18" s="83" customFormat="1" ht="12.75">
      <c r="A76" s="77">
        <v>4</v>
      </c>
      <c r="B76" s="78">
        <v>5</v>
      </c>
      <c r="C76" s="78" t="s">
        <v>138</v>
      </c>
      <c r="D76" s="79" t="s">
        <v>139</v>
      </c>
      <c r="E76" s="79" t="s">
        <v>84</v>
      </c>
      <c r="F76" s="79" t="s">
        <v>81</v>
      </c>
      <c r="G76" s="79" t="s">
        <v>15</v>
      </c>
      <c r="H76" s="79">
        <v>2007</v>
      </c>
      <c r="I76" s="80" t="s">
        <v>106</v>
      </c>
      <c r="J76" s="79" t="s">
        <v>67</v>
      </c>
      <c r="K76" s="80">
        <v>2</v>
      </c>
      <c r="L76" s="81">
        <v>0.005983796296296296</v>
      </c>
      <c r="M76" s="93">
        <v>0.002991898148148148</v>
      </c>
      <c r="N76" s="82">
        <v>4</v>
      </c>
      <c r="O76" s="84"/>
      <c r="P76" s="84"/>
      <c r="Q76" s="152"/>
      <c r="R76" s="84"/>
    </row>
    <row r="77" spans="1:18" s="83" customFormat="1" ht="12.75">
      <c r="A77" s="77">
        <v>5</v>
      </c>
      <c r="B77" s="78">
        <v>57</v>
      </c>
      <c r="C77" s="78" t="s">
        <v>140</v>
      </c>
      <c r="D77" s="79" t="s">
        <v>141</v>
      </c>
      <c r="E77" s="79" t="s">
        <v>84</v>
      </c>
      <c r="F77" s="79" t="s">
        <v>81</v>
      </c>
      <c r="G77" s="80" t="s">
        <v>15</v>
      </c>
      <c r="H77" s="79">
        <v>2004</v>
      </c>
      <c r="I77" s="80" t="s">
        <v>106</v>
      </c>
      <c r="J77" s="80" t="s">
        <v>67</v>
      </c>
      <c r="K77" s="80">
        <v>2</v>
      </c>
      <c r="L77" s="81">
        <v>0.0061342592592592594</v>
      </c>
      <c r="M77" s="93">
        <v>0.0030671296296296297</v>
      </c>
      <c r="N77" s="82">
        <v>5</v>
      </c>
      <c r="O77" s="84"/>
      <c r="P77" s="84"/>
      <c r="Q77" s="152"/>
      <c r="R77" s="84"/>
    </row>
    <row r="78" spans="1:18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0.006377314814814815</v>
      </c>
      <c r="M78" s="45">
        <v>0.0031886574074074074</v>
      </c>
      <c r="N78" s="50">
        <v>1</v>
      </c>
      <c r="O78" s="51"/>
      <c r="P78" s="51"/>
      <c r="Q78" s="142"/>
      <c r="R78" s="51"/>
    </row>
    <row r="79" spans="1:18" s="71" customFormat="1" ht="12.75">
      <c r="A79" s="48">
        <f>A78+1</f>
        <v>2</v>
      </c>
      <c r="B79" s="69">
        <v>58</v>
      </c>
      <c r="C79" s="69" t="s">
        <v>142</v>
      </c>
      <c r="D79" s="62" t="s">
        <v>143</v>
      </c>
      <c r="E79" s="62" t="s">
        <v>84</v>
      </c>
      <c r="F79" s="62" t="s">
        <v>81</v>
      </c>
      <c r="G79" s="62" t="s">
        <v>35</v>
      </c>
      <c r="H79" s="62">
        <v>2005</v>
      </c>
      <c r="I79" s="43" t="s">
        <v>106</v>
      </c>
      <c r="J79" s="62" t="s">
        <v>67</v>
      </c>
      <c r="K79" s="43">
        <v>2</v>
      </c>
      <c r="L79" s="68">
        <v>0.0067476851851851856</v>
      </c>
      <c r="M79" s="45">
        <v>0.0033738425925925928</v>
      </c>
      <c r="N79" s="50">
        <v>2</v>
      </c>
      <c r="O79" s="51"/>
      <c r="P79" s="51"/>
      <c r="Q79" s="142"/>
      <c r="R79" s="51"/>
    </row>
    <row r="80" spans="1:18" s="183" customFormat="1" ht="12.75">
      <c r="A80" s="185">
        <v>1</v>
      </c>
      <c r="B80" s="186">
        <v>169</v>
      </c>
      <c r="C80" s="186" t="s">
        <v>137</v>
      </c>
      <c r="D80" s="187" t="s">
        <v>92</v>
      </c>
      <c r="E80" s="187" t="s">
        <v>14</v>
      </c>
      <c r="F80" s="187" t="s">
        <v>146</v>
      </c>
      <c r="G80" s="187" t="s">
        <v>15</v>
      </c>
      <c r="H80" s="187">
        <v>2010</v>
      </c>
      <c r="I80" s="188" t="s">
        <v>199</v>
      </c>
      <c r="J80" s="187" t="s">
        <v>67</v>
      </c>
      <c r="K80" s="189">
        <v>0.417</v>
      </c>
      <c r="L80" s="190">
        <v>0.0012731481481481483</v>
      </c>
      <c r="M80" s="191">
        <v>0.003053113065103473</v>
      </c>
      <c r="N80" s="192">
        <v>1</v>
      </c>
      <c r="O80" s="200"/>
      <c r="P80" s="200"/>
      <c r="Q80" s="164"/>
      <c r="R80" s="200"/>
    </row>
    <row r="81" spans="1:18" s="183" customFormat="1" ht="13.5" thickBot="1">
      <c r="A81" s="193">
        <v>1</v>
      </c>
      <c r="B81" s="194">
        <v>264</v>
      </c>
      <c r="C81" s="194" t="s">
        <v>220</v>
      </c>
      <c r="D81" s="195" t="s">
        <v>126</v>
      </c>
      <c r="E81" s="195" t="s">
        <v>14</v>
      </c>
      <c r="F81" s="195" t="s">
        <v>146</v>
      </c>
      <c r="G81" s="195" t="s">
        <v>15</v>
      </c>
      <c r="H81" s="195">
        <v>2010</v>
      </c>
      <c r="I81" s="195" t="s">
        <v>199</v>
      </c>
      <c r="J81" s="195" t="s">
        <v>67</v>
      </c>
      <c r="K81" s="196">
        <v>0.417</v>
      </c>
      <c r="L81" s="197">
        <v>0.001388888888888889</v>
      </c>
      <c r="M81" s="198">
        <v>0.003330668798294698</v>
      </c>
      <c r="N81" s="199">
        <v>2</v>
      </c>
      <c r="O81" s="200"/>
      <c r="P81" s="200"/>
      <c r="Q81" s="164"/>
      <c r="R81" s="200"/>
    </row>
    <row r="82" spans="1:18" s="63" customFormat="1" ht="13.5" thickBot="1">
      <c r="A82" s="64"/>
      <c r="K82" s="209">
        <f>SUM(K73:K81)</f>
        <v>14.834</v>
      </c>
      <c r="L82" s="210">
        <f>SUM(L73:L81)</f>
        <v>0.044861111111111115</v>
      </c>
      <c r="M82" s="211">
        <v>0.0030242086497985115</v>
      </c>
      <c r="N82" s="212">
        <f>M82*2</f>
        <v>0.006048417299597023</v>
      </c>
      <c r="O82" s="154"/>
      <c r="P82" s="155"/>
      <c r="Q82" s="156"/>
      <c r="R82" s="157"/>
    </row>
    <row r="83" spans="12:17" ht="12.75">
      <c r="L83" s="61"/>
      <c r="Q83" s="150"/>
    </row>
    <row r="84" spans="1:17" ht="12.75">
      <c r="A84" s="8" t="s">
        <v>41</v>
      </c>
      <c r="L84" s="61"/>
      <c r="Q84" s="150"/>
    </row>
    <row r="85" spans="1:2" ht="12.75">
      <c r="A85" s="9" t="s">
        <v>227</v>
      </c>
      <c r="B85" s="10"/>
    </row>
    <row r="86" ht="12.75">
      <c r="A86" s="9" t="s">
        <v>221</v>
      </c>
    </row>
    <row r="87" spans="1:13" ht="12.75">
      <c r="A87" s="9" t="s">
        <v>42</v>
      </c>
      <c r="B87" s="10"/>
      <c r="M87" s="11"/>
    </row>
    <row r="88" spans="1:13" ht="12.75">
      <c r="A88" s="13" t="s">
        <v>222</v>
      </c>
      <c r="B88" s="14"/>
      <c r="M88" s="11"/>
    </row>
    <row r="89" spans="1:2" ht="12.75">
      <c r="A89" s="9" t="s">
        <v>223</v>
      </c>
      <c r="B89" s="10"/>
    </row>
    <row r="90" spans="1:2" ht="12.75">
      <c r="A90" s="9" t="s">
        <v>224</v>
      </c>
      <c r="B90" s="10"/>
    </row>
    <row r="91" ht="12.75">
      <c r="A91" s="31" t="s">
        <v>225</v>
      </c>
    </row>
    <row r="92" ht="12.75">
      <c r="A92" s="31" t="s">
        <v>226</v>
      </c>
    </row>
    <row r="93" spans="12:16" ht="12.75">
      <c r="L93" s="70"/>
      <c r="P93" s="158"/>
    </row>
    <row r="94" spans="12:16" ht="12.75">
      <c r="L94" s="70"/>
      <c r="P94" s="124"/>
    </row>
    <row r="95" ht="12.75">
      <c r="L95" s="11"/>
    </row>
    <row r="96" spans="12:16" ht="12.75">
      <c r="L96" s="70"/>
      <c r="P96" s="124"/>
    </row>
    <row r="97" ht="12.75">
      <c r="L97" s="11"/>
    </row>
    <row r="98" spans="12:14" ht="12.75">
      <c r="L98" s="11"/>
      <c r="M98" s="11"/>
      <c r="N98" s="11"/>
    </row>
    <row r="99" spans="12:13" ht="12.75">
      <c r="L99" s="61"/>
      <c r="M99" s="11"/>
    </row>
    <row r="100" spans="12:13" ht="12.75">
      <c r="L100" s="1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zoomScalePageLayoutView="0" workbookViewId="0" topLeftCell="A1">
      <selection activeCell="H80" sqref="H8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33" width="9.140625" style="12" customWidth="1"/>
    <col min="34" max="16384" width="9.140625" style="2" customWidth="1"/>
  </cols>
  <sheetData>
    <row r="1" ht="12.75">
      <c r="A1" s="1" t="s">
        <v>228</v>
      </c>
    </row>
    <row r="2" ht="12.75">
      <c r="A2" s="1" t="s">
        <v>229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3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s="26" customFormat="1" ht="12" customHeight="1">
      <c r="A7" s="125">
        <v>1</v>
      </c>
      <c r="B7" s="128">
        <v>268</v>
      </c>
      <c r="C7" s="15" t="s">
        <v>75</v>
      </c>
      <c r="D7" s="16" t="s">
        <v>230</v>
      </c>
      <c r="E7" s="16" t="s">
        <v>231</v>
      </c>
      <c r="F7" s="16" t="s">
        <v>232</v>
      </c>
      <c r="G7" s="16" t="s">
        <v>15</v>
      </c>
      <c r="H7" s="16">
        <v>1995</v>
      </c>
      <c r="I7" s="16" t="s">
        <v>16</v>
      </c>
      <c r="J7" s="16" t="s">
        <v>17</v>
      </c>
      <c r="K7" s="16">
        <v>10</v>
      </c>
      <c r="L7" s="17">
        <v>0.02398148148148148</v>
      </c>
      <c r="M7" s="18">
        <v>0.002398148148148148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0" customFormat="1" ht="12" customHeight="1">
      <c r="A8" s="213">
        <v>2</v>
      </c>
      <c r="B8" s="214">
        <v>109</v>
      </c>
      <c r="C8" s="215" t="s">
        <v>13</v>
      </c>
      <c r="D8" s="216" t="s">
        <v>53</v>
      </c>
      <c r="E8" s="216" t="s">
        <v>54</v>
      </c>
      <c r="F8" s="216" t="s">
        <v>62</v>
      </c>
      <c r="G8" s="216" t="s">
        <v>15</v>
      </c>
      <c r="H8" s="216">
        <v>1984</v>
      </c>
      <c r="I8" s="216" t="s">
        <v>19</v>
      </c>
      <c r="J8" s="216" t="s">
        <v>17</v>
      </c>
      <c r="K8" s="216">
        <v>10</v>
      </c>
      <c r="L8" s="217">
        <v>0.026064814814814815</v>
      </c>
      <c r="M8" s="218">
        <v>0.0026064814814814813</v>
      </c>
      <c r="N8" s="219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0" customFormat="1" ht="12" customHeight="1">
      <c r="A9" s="126">
        <v>3</v>
      </c>
      <c r="B9" s="129">
        <v>113</v>
      </c>
      <c r="C9" s="21" t="s">
        <v>149</v>
      </c>
      <c r="D9" s="22" t="s">
        <v>126</v>
      </c>
      <c r="E9" s="22" t="s">
        <v>150</v>
      </c>
      <c r="F9" s="22" t="s">
        <v>90</v>
      </c>
      <c r="G9" s="22" t="s">
        <v>15</v>
      </c>
      <c r="H9" s="22">
        <v>1971</v>
      </c>
      <c r="I9" s="22" t="s">
        <v>22</v>
      </c>
      <c r="J9" s="22" t="s">
        <v>17</v>
      </c>
      <c r="K9" s="22">
        <v>10</v>
      </c>
      <c r="L9" s="23">
        <v>0.02736111111111111</v>
      </c>
      <c r="M9" s="24">
        <v>0.002736111111111111</v>
      </c>
      <c r="N9" s="25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20" customFormat="1" ht="12" customHeight="1">
      <c r="A10" s="126">
        <v>4</v>
      </c>
      <c r="B10" s="129">
        <v>258</v>
      </c>
      <c r="C10" s="21" t="s">
        <v>23</v>
      </c>
      <c r="D10" s="22" t="s">
        <v>205</v>
      </c>
      <c r="E10" s="22" t="s">
        <v>14</v>
      </c>
      <c r="F10" s="22" t="s">
        <v>90</v>
      </c>
      <c r="G10" s="22" t="s">
        <v>15</v>
      </c>
      <c r="H10" s="22">
        <v>1982</v>
      </c>
      <c r="I10" s="22" t="s">
        <v>19</v>
      </c>
      <c r="J10" s="22"/>
      <c r="K10" s="22">
        <v>10</v>
      </c>
      <c r="L10" s="23">
        <v>0.027476851851851853</v>
      </c>
      <c r="M10" s="24">
        <v>0.0027476851851851855</v>
      </c>
      <c r="N10" s="25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20" customFormat="1" ht="12" customHeight="1">
      <c r="A11" s="126">
        <v>5</v>
      </c>
      <c r="B11" s="129">
        <v>108</v>
      </c>
      <c r="C11" s="21" t="s">
        <v>47</v>
      </c>
      <c r="D11" s="22" t="s">
        <v>153</v>
      </c>
      <c r="E11" s="22" t="s">
        <v>154</v>
      </c>
      <c r="F11" s="22" t="s">
        <v>90</v>
      </c>
      <c r="G11" s="22" t="s">
        <v>15</v>
      </c>
      <c r="H11" s="22">
        <v>1984</v>
      </c>
      <c r="I11" s="22" t="s">
        <v>19</v>
      </c>
      <c r="J11" s="22" t="s">
        <v>17</v>
      </c>
      <c r="K11" s="22">
        <v>10</v>
      </c>
      <c r="L11" s="23">
        <v>0.027650462962962963</v>
      </c>
      <c r="M11" s="24">
        <v>0.0027650462962962963</v>
      </c>
      <c r="N11" s="25">
        <v>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2">
        <v>10</v>
      </c>
      <c r="L12" s="23">
        <v>0.02766203703703704</v>
      </c>
      <c r="M12" s="24">
        <v>0.002766203703703704</v>
      </c>
      <c r="N12" s="25">
        <v>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14" ht="12.75">
      <c r="A13" s="168">
        <v>7</v>
      </c>
      <c r="B13" s="169">
        <v>247</v>
      </c>
      <c r="C13" s="170" t="s">
        <v>209</v>
      </c>
      <c r="D13" s="171" t="s">
        <v>73</v>
      </c>
      <c r="E13" s="171" t="s">
        <v>74</v>
      </c>
      <c r="F13" s="171" t="s">
        <v>74</v>
      </c>
      <c r="G13" s="171" t="s">
        <v>15</v>
      </c>
      <c r="H13" s="171">
        <v>1994</v>
      </c>
      <c r="I13" s="171" t="s">
        <v>16</v>
      </c>
      <c r="J13" s="12"/>
      <c r="K13" s="171">
        <v>10</v>
      </c>
      <c r="L13" s="23">
        <v>0.0278125</v>
      </c>
      <c r="M13" s="24">
        <v>0.00278125</v>
      </c>
      <c r="N13" s="25">
        <v>2</v>
      </c>
    </row>
    <row r="14" spans="1:33" s="20" customFormat="1" ht="12" customHeight="1">
      <c r="A14" s="126">
        <v>8</v>
      </c>
      <c r="B14" s="129">
        <v>115</v>
      </c>
      <c r="C14" s="21" t="s">
        <v>13</v>
      </c>
      <c r="D14" s="22" t="s">
        <v>20</v>
      </c>
      <c r="E14" s="22" t="s">
        <v>21</v>
      </c>
      <c r="F14" s="22" t="s">
        <v>151</v>
      </c>
      <c r="G14" s="22" t="s">
        <v>15</v>
      </c>
      <c r="H14" s="22">
        <v>1972</v>
      </c>
      <c r="I14" s="22" t="s">
        <v>22</v>
      </c>
      <c r="J14" s="22" t="s">
        <v>17</v>
      </c>
      <c r="K14" s="22">
        <v>10</v>
      </c>
      <c r="L14" s="23">
        <v>0.02791666666666667</v>
      </c>
      <c r="M14" s="24">
        <v>0.002791666666666667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0.028310185185185185</v>
      </c>
      <c r="M15" s="24">
        <v>0.0028310185185185183</v>
      </c>
      <c r="N15" s="25">
        <v>3</v>
      </c>
    </row>
    <row r="16" spans="1:33" s="71" customFormat="1" ht="12.75">
      <c r="A16" s="127">
        <v>1</v>
      </c>
      <c r="B16" s="130">
        <v>269</v>
      </c>
      <c r="C16" s="47" t="s">
        <v>233</v>
      </c>
      <c r="D16" s="43" t="s">
        <v>234</v>
      </c>
      <c r="E16" s="43" t="s">
        <v>235</v>
      </c>
      <c r="F16" s="43" t="s">
        <v>232</v>
      </c>
      <c r="G16" s="43" t="s">
        <v>35</v>
      </c>
      <c r="H16" s="43">
        <v>1994</v>
      </c>
      <c r="I16" s="43" t="s">
        <v>69</v>
      </c>
      <c r="J16" s="43" t="s">
        <v>17</v>
      </c>
      <c r="K16" s="43">
        <v>10</v>
      </c>
      <c r="L16" s="44">
        <v>0.028819444444444443</v>
      </c>
      <c r="M16" s="45">
        <v>0.0028819444444444444</v>
      </c>
      <c r="N16" s="46">
        <v>1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33" s="20" customFormat="1" ht="12" customHeight="1">
      <c r="A17" s="126">
        <v>10</v>
      </c>
      <c r="B17" s="129">
        <v>110</v>
      </c>
      <c r="C17" s="21" t="s">
        <v>79</v>
      </c>
      <c r="D17" s="22" t="s">
        <v>120</v>
      </c>
      <c r="E17" s="22" t="s">
        <v>121</v>
      </c>
      <c r="F17" s="22" t="s">
        <v>90</v>
      </c>
      <c r="G17" s="22" t="s">
        <v>15</v>
      </c>
      <c r="H17" s="22">
        <v>1973</v>
      </c>
      <c r="I17" s="22" t="s">
        <v>22</v>
      </c>
      <c r="J17" s="22" t="s">
        <v>17</v>
      </c>
      <c r="K17" s="22">
        <v>10</v>
      </c>
      <c r="L17" s="23">
        <v>0.02956018518518519</v>
      </c>
      <c r="M17" s="24">
        <v>0.002956018518518519</v>
      </c>
      <c r="N17" s="25">
        <v>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0" customFormat="1" ht="12" customHeight="1">
      <c r="A18" s="126">
        <v>11</v>
      </c>
      <c r="B18" s="129">
        <v>119</v>
      </c>
      <c r="C18" s="21" t="s">
        <v>33</v>
      </c>
      <c r="D18" s="22" t="s">
        <v>122</v>
      </c>
      <c r="E18" s="22" t="s">
        <v>24</v>
      </c>
      <c r="F18" s="22" t="s">
        <v>66</v>
      </c>
      <c r="G18" s="22" t="s">
        <v>15</v>
      </c>
      <c r="H18" s="22">
        <v>1976</v>
      </c>
      <c r="I18" s="22" t="s">
        <v>22</v>
      </c>
      <c r="J18" s="22" t="s">
        <v>17</v>
      </c>
      <c r="K18" s="22">
        <v>10</v>
      </c>
      <c r="L18" s="23">
        <v>0.029652777777777778</v>
      </c>
      <c r="M18" s="24">
        <v>0.0029652777777777776</v>
      </c>
      <c r="N18" s="25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0" customFormat="1" ht="12" customHeight="1">
      <c r="A19" s="126">
        <v>12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2">
        <v>10</v>
      </c>
      <c r="L19" s="23">
        <v>0.030671296296296294</v>
      </c>
      <c r="M19" s="24">
        <v>0.0030671296296296293</v>
      </c>
      <c r="N19" s="25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0" customFormat="1" ht="12" customHeight="1">
      <c r="A20" s="126">
        <v>13</v>
      </c>
      <c r="B20" s="129">
        <v>120</v>
      </c>
      <c r="C20" s="21" t="s">
        <v>156</v>
      </c>
      <c r="D20" s="22" t="s">
        <v>157</v>
      </c>
      <c r="E20" s="22" t="s">
        <v>21</v>
      </c>
      <c r="F20" s="22" t="s">
        <v>151</v>
      </c>
      <c r="G20" s="22" t="s">
        <v>15</v>
      </c>
      <c r="H20" s="22">
        <v>1976</v>
      </c>
      <c r="I20" s="22" t="s">
        <v>22</v>
      </c>
      <c r="J20" s="22" t="s">
        <v>17</v>
      </c>
      <c r="K20" s="22">
        <v>10</v>
      </c>
      <c r="L20" s="23">
        <v>0.03091435185185185</v>
      </c>
      <c r="M20" s="24">
        <v>0.003091435185185185</v>
      </c>
      <c r="N20" s="25">
        <v>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0" customFormat="1" ht="12" customHeight="1">
      <c r="A21" s="126">
        <v>14</v>
      </c>
      <c r="B21" s="129">
        <v>193</v>
      </c>
      <c r="C21" s="21" t="s">
        <v>23</v>
      </c>
      <c r="D21" s="22" t="s">
        <v>72</v>
      </c>
      <c r="E21" s="22" t="s">
        <v>132</v>
      </c>
      <c r="F21" s="22" t="s">
        <v>87</v>
      </c>
      <c r="G21" s="22" t="s">
        <v>15</v>
      </c>
      <c r="H21" s="22">
        <v>1977</v>
      </c>
      <c r="I21" s="22" t="s">
        <v>22</v>
      </c>
      <c r="J21" s="22" t="s">
        <v>17</v>
      </c>
      <c r="K21" s="22">
        <v>10</v>
      </c>
      <c r="L21" s="23">
        <v>0.03099537037037037</v>
      </c>
      <c r="M21" s="24">
        <v>0.003099537037037037</v>
      </c>
      <c r="N21" s="25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71" customFormat="1" ht="12.75">
      <c r="A22" s="127">
        <v>2</v>
      </c>
      <c r="B22" s="130">
        <v>211</v>
      </c>
      <c r="C22" s="47" t="s">
        <v>161</v>
      </c>
      <c r="D22" s="43" t="s">
        <v>162</v>
      </c>
      <c r="E22" s="43" t="s">
        <v>163</v>
      </c>
      <c r="F22" s="43" t="s">
        <v>164</v>
      </c>
      <c r="G22" s="43" t="s">
        <v>35</v>
      </c>
      <c r="H22" s="43">
        <v>1989</v>
      </c>
      <c r="I22" s="43" t="s">
        <v>69</v>
      </c>
      <c r="J22" s="43" t="s">
        <v>17</v>
      </c>
      <c r="K22" s="43">
        <v>10</v>
      </c>
      <c r="L22" s="44">
        <v>0.031747685185185184</v>
      </c>
      <c r="M22" s="45">
        <v>0.0031747685185185186</v>
      </c>
      <c r="N22" s="46">
        <v>2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s="20" customFormat="1" ht="12" customHeight="1">
      <c r="A23" s="126">
        <v>15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0.031828703703703706</v>
      </c>
      <c r="M23" s="24">
        <v>0.0031828703703703706</v>
      </c>
      <c r="N23" s="25">
        <v>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20" customFormat="1" ht="12" customHeight="1">
      <c r="A24" s="126">
        <v>16</v>
      </c>
      <c r="B24" s="129">
        <v>240</v>
      </c>
      <c r="C24" s="21" t="s">
        <v>167</v>
      </c>
      <c r="D24" s="22" t="s">
        <v>168</v>
      </c>
      <c r="E24" s="22" t="s">
        <v>169</v>
      </c>
      <c r="F24" s="22" t="s">
        <v>169</v>
      </c>
      <c r="G24" s="22" t="s">
        <v>15</v>
      </c>
      <c r="H24" s="22">
        <v>1975</v>
      </c>
      <c r="I24" s="22" t="s">
        <v>22</v>
      </c>
      <c r="J24" s="22" t="s">
        <v>17</v>
      </c>
      <c r="K24" s="22">
        <v>10</v>
      </c>
      <c r="L24" s="23">
        <v>0.03224537037037037</v>
      </c>
      <c r="M24" s="24">
        <v>0.003224537037037037</v>
      </c>
      <c r="N24" s="25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0" customFormat="1" ht="12" customHeight="1">
      <c r="A25" s="126">
        <v>17</v>
      </c>
      <c r="B25" s="129">
        <v>182</v>
      </c>
      <c r="C25" s="21" t="s">
        <v>174</v>
      </c>
      <c r="D25" s="22" t="s">
        <v>175</v>
      </c>
      <c r="E25" s="22" t="s">
        <v>18</v>
      </c>
      <c r="F25" s="22" t="s">
        <v>176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0.032326388888888884</v>
      </c>
      <c r="M25" s="24">
        <v>0.003232638888888888</v>
      </c>
      <c r="N25" s="25">
        <v>10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49" customFormat="1" ht="12" customHeight="1">
      <c r="A26" s="127">
        <v>3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0.03252314814814815</v>
      </c>
      <c r="M26" s="45">
        <v>0.0032523148148148147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20" customFormat="1" ht="12" customHeight="1">
      <c r="A27" s="126">
        <v>18</v>
      </c>
      <c r="B27" s="129">
        <v>178</v>
      </c>
      <c r="C27" s="21" t="s">
        <v>177</v>
      </c>
      <c r="D27" s="22" t="s">
        <v>178</v>
      </c>
      <c r="E27" s="22" t="s">
        <v>18</v>
      </c>
      <c r="F27" s="22" t="s">
        <v>176</v>
      </c>
      <c r="G27" s="22" t="s">
        <v>15</v>
      </c>
      <c r="H27" s="22">
        <v>1972</v>
      </c>
      <c r="I27" s="22" t="s">
        <v>22</v>
      </c>
      <c r="J27" s="22" t="s">
        <v>17</v>
      </c>
      <c r="K27" s="22">
        <v>10</v>
      </c>
      <c r="L27" s="23">
        <v>0.03290509259259259</v>
      </c>
      <c r="M27" s="24">
        <v>0.003290509259259259</v>
      </c>
      <c r="N27" s="25">
        <v>11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20" customFormat="1" ht="12" customHeight="1">
      <c r="A28" s="126">
        <v>19</v>
      </c>
      <c r="B28" s="129">
        <v>260</v>
      </c>
      <c r="C28" s="21" t="s">
        <v>212</v>
      </c>
      <c r="D28" s="22" t="s">
        <v>213</v>
      </c>
      <c r="E28" s="22" t="s">
        <v>154</v>
      </c>
      <c r="F28" s="22" t="s">
        <v>154</v>
      </c>
      <c r="G28" s="22" t="s">
        <v>15</v>
      </c>
      <c r="H28" s="22">
        <v>1986</v>
      </c>
      <c r="I28" s="22" t="s">
        <v>19</v>
      </c>
      <c r="J28" s="22" t="s">
        <v>17</v>
      </c>
      <c r="K28" s="22">
        <v>10</v>
      </c>
      <c r="L28" s="23">
        <v>0.03300925925925926</v>
      </c>
      <c r="M28" s="24">
        <v>0.003300925925925926</v>
      </c>
      <c r="N28" s="25">
        <v>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20" customFormat="1" ht="12" customHeight="1">
      <c r="A29" s="126">
        <v>20</v>
      </c>
      <c r="B29" s="129">
        <v>40</v>
      </c>
      <c r="C29" s="21" t="s">
        <v>23</v>
      </c>
      <c r="D29" s="22" t="s">
        <v>173</v>
      </c>
      <c r="E29" s="22" t="s">
        <v>24</v>
      </c>
      <c r="F29" s="22" t="s">
        <v>66</v>
      </c>
      <c r="G29" s="22" t="s">
        <v>15</v>
      </c>
      <c r="H29" s="22">
        <v>1990</v>
      </c>
      <c r="I29" s="22" t="s">
        <v>19</v>
      </c>
      <c r="J29" s="22" t="s">
        <v>17</v>
      </c>
      <c r="K29" s="22">
        <v>10</v>
      </c>
      <c r="L29" s="23">
        <v>0.033414351851851855</v>
      </c>
      <c r="M29" s="24">
        <v>0.0033414351851851856</v>
      </c>
      <c r="N29" s="25">
        <v>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20" customFormat="1" ht="12" customHeight="1">
      <c r="A30" s="126">
        <v>21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2">
        <v>10</v>
      </c>
      <c r="L30" s="23">
        <v>0.03361111111111111</v>
      </c>
      <c r="M30" s="24">
        <v>0.003361111111111111</v>
      </c>
      <c r="N30" s="25">
        <v>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0" customFormat="1" ht="12" customHeight="1">
      <c r="A31" s="126">
        <v>22</v>
      </c>
      <c r="B31" s="129">
        <v>219</v>
      </c>
      <c r="C31" s="21" t="s">
        <v>48</v>
      </c>
      <c r="D31" s="22" t="s">
        <v>91</v>
      </c>
      <c r="E31" s="22" t="s">
        <v>14</v>
      </c>
      <c r="F31" s="22" t="s">
        <v>170</v>
      </c>
      <c r="G31" s="22" t="s">
        <v>15</v>
      </c>
      <c r="H31" s="22">
        <v>1972</v>
      </c>
      <c r="I31" s="22" t="s">
        <v>22</v>
      </c>
      <c r="J31" s="22" t="s">
        <v>17</v>
      </c>
      <c r="K31" s="22">
        <v>10</v>
      </c>
      <c r="L31" s="23">
        <v>0.03381944444444445</v>
      </c>
      <c r="M31" s="24">
        <v>0.0033819444444444452</v>
      </c>
      <c r="N31" s="25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20" customFormat="1" ht="12" customHeight="1">
      <c r="A32" s="126">
        <v>23</v>
      </c>
      <c r="B32" s="129">
        <v>217</v>
      </c>
      <c r="C32" s="21" t="s">
        <v>88</v>
      </c>
      <c r="D32" s="22" t="s">
        <v>73</v>
      </c>
      <c r="E32" s="22" t="s">
        <v>74</v>
      </c>
      <c r="F32" s="22" t="s">
        <v>74</v>
      </c>
      <c r="G32" s="22" t="s">
        <v>15</v>
      </c>
      <c r="H32" s="22">
        <v>2003</v>
      </c>
      <c r="I32" s="22" t="s">
        <v>16</v>
      </c>
      <c r="J32" s="22" t="s">
        <v>17</v>
      </c>
      <c r="K32" s="22">
        <v>10</v>
      </c>
      <c r="L32" s="23">
        <v>0.03386574074074074</v>
      </c>
      <c r="M32" s="24">
        <v>0.003386574074074074</v>
      </c>
      <c r="N32" s="25">
        <v>4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s="49" customFormat="1" ht="12" customHeight="1">
      <c r="A33" s="127">
        <v>4</v>
      </c>
      <c r="B33" s="130">
        <v>215</v>
      </c>
      <c r="C33" s="47" t="s">
        <v>45</v>
      </c>
      <c r="D33" s="43" t="s">
        <v>59</v>
      </c>
      <c r="E33" s="43" t="s">
        <v>50</v>
      </c>
      <c r="F33" s="43" t="s">
        <v>50</v>
      </c>
      <c r="G33" s="43" t="s">
        <v>35</v>
      </c>
      <c r="H33" s="43">
        <v>1976</v>
      </c>
      <c r="I33" s="43" t="s">
        <v>38</v>
      </c>
      <c r="J33" s="43" t="s">
        <v>17</v>
      </c>
      <c r="K33" s="43">
        <v>10</v>
      </c>
      <c r="L33" s="44">
        <v>0.033900462962962966</v>
      </c>
      <c r="M33" s="45">
        <v>0.0033900462962962964</v>
      </c>
      <c r="N33" s="46">
        <v>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20" customFormat="1" ht="12" customHeight="1">
      <c r="A34" s="126">
        <v>24</v>
      </c>
      <c r="B34" s="129">
        <v>216</v>
      </c>
      <c r="C34" s="21" t="s">
        <v>23</v>
      </c>
      <c r="D34" s="22" t="s">
        <v>44</v>
      </c>
      <c r="E34" s="22" t="s">
        <v>50</v>
      </c>
      <c r="F34" s="22" t="s">
        <v>78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0.033900462962962966</v>
      </c>
      <c r="M34" s="24">
        <v>0.0033900462962962964</v>
      </c>
      <c r="N34" s="25">
        <v>13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20" customFormat="1" ht="12" customHeight="1">
      <c r="A35" s="126">
        <v>25</v>
      </c>
      <c r="B35" s="129">
        <v>106</v>
      </c>
      <c r="C35" s="21" t="s">
        <v>31</v>
      </c>
      <c r="D35" s="22" t="s">
        <v>32</v>
      </c>
      <c r="E35" s="22" t="s">
        <v>24</v>
      </c>
      <c r="F35" s="22" t="s">
        <v>90</v>
      </c>
      <c r="G35" s="22" t="s">
        <v>15</v>
      </c>
      <c r="H35" s="22">
        <v>1958</v>
      </c>
      <c r="I35" s="22" t="s">
        <v>40</v>
      </c>
      <c r="J35" s="22" t="s">
        <v>17</v>
      </c>
      <c r="K35" s="22">
        <v>10</v>
      </c>
      <c r="L35" s="23">
        <v>0.03394675925925926</v>
      </c>
      <c r="M35" s="24">
        <v>0.003394675925925926</v>
      </c>
      <c r="N35" s="25">
        <v>2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0" customFormat="1" ht="12" customHeight="1">
      <c r="A36" s="126">
        <v>26</v>
      </c>
      <c r="B36" s="129">
        <v>112</v>
      </c>
      <c r="C36" s="21" t="s">
        <v>36</v>
      </c>
      <c r="D36" s="22" t="s">
        <v>171</v>
      </c>
      <c r="E36" s="22" t="s">
        <v>24</v>
      </c>
      <c r="F36" s="22" t="s">
        <v>172</v>
      </c>
      <c r="G36" s="22" t="s">
        <v>15</v>
      </c>
      <c r="H36" s="22">
        <v>1984</v>
      </c>
      <c r="I36" s="22" t="s">
        <v>19</v>
      </c>
      <c r="J36" s="22" t="s">
        <v>17</v>
      </c>
      <c r="K36" s="22">
        <v>10</v>
      </c>
      <c r="L36" s="23">
        <v>0.03423611111111111</v>
      </c>
      <c r="M36" s="24">
        <v>0.003423611111111111</v>
      </c>
      <c r="N36" s="25">
        <v>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20" customFormat="1" ht="12" customHeight="1">
      <c r="A37" s="126">
        <v>27</v>
      </c>
      <c r="B37" s="129">
        <v>226</v>
      </c>
      <c r="C37" s="132" t="s">
        <v>13</v>
      </c>
      <c r="D37" s="133" t="s">
        <v>152</v>
      </c>
      <c r="E37" s="133" t="s">
        <v>109</v>
      </c>
      <c r="F37" s="133" t="s">
        <v>90</v>
      </c>
      <c r="G37" s="133" t="s">
        <v>15</v>
      </c>
      <c r="H37" s="133">
        <v>1978</v>
      </c>
      <c r="I37" s="133" t="s">
        <v>22</v>
      </c>
      <c r="J37" s="22" t="s">
        <v>17</v>
      </c>
      <c r="K37" s="22">
        <v>10</v>
      </c>
      <c r="L37" s="23">
        <v>0.03439814814814814</v>
      </c>
      <c r="M37" s="24">
        <v>0.0034398148148148144</v>
      </c>
      <c r="N37" s="25">
        <v>14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s="20" customFormat="1" ht="12" customHeight="1">
      <c r="A38" s="126">
        <v>28</v>
      </c>
      <c r="B38" s="129">
        <v>222</v>
      </c>
      <c r="C38" s="21" t="s">
        <v>33</v>
      </c>
      <c r="D38" s="22" t="s">
        <v>180</v>
      </c>
      <c r="E38" s="22" t="s">
        <v>181</v>
      </c>
      <c r="F38" s="22" t="s">
        <v>181</v>
      </c>
      <c r="G38" s="22" t="s">
        <v>15</v>
      </c>
      <c r="H38" s="22">
        <v>1985</v>
      </c>
      <c r="I38" s="22" t="s">
        <v>19</v>
      </c>
      <c r="J38" s="22" t="s">
        <v>17</v>
      </c>
      <c r="K38" s="22">
        <v>10</v>
      </c>
      <c r="L38" s="23">
        <v>0.03445601851851852</v>
      </c>
      <c r="M38" s="24">
        <v>0.0034456018518518516</v>
      </c>
      <c r="N38" s="25">
        <v>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20" customFormat="1" ht="12" customHeight="1">
      <c r="A39" s="126">
        <v>29</v>
      </c>
      <c r="B39" s="129">
        <v>165</v>
      </c>
      <c r="C39" s="21" t="s">
        <v>186</v>
      </c>
      <c r="D39" s="22" t="s">
        <v>100</v>
      </c>
      <c r="E39" s="22" t="s">
        <v>101</v>
      </c>
      <c r="F39" s="22" t="s">
        <v>101</v>
      </c>
      <c r="G39" s="22" t="s">
        <v>15</v>
      </c>
      <c r="H39" s="22">
        <v>1971</v>
      </c>
      <c r="I39" s="22" t="s">
        <v>22</v>
      </c>
      <c r="J39" s="22" t="s">
        <v>17</v>
      </c>
      <c r="K39" s="22">
        <v>10</v>
      </c>
      <c r="L39" s="23">
        <v>0.03450231481481481</v>
      </c>
      <c r="M39" s="24">
        <v>0.003450231481481481</v>
      </c>
      <c r="N39" s="25">
        <v>15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20" customFormat="1" ht="12" customHeight="1">
      <c r="A40" s="126">
        <v>30</v>
      </c>
      <c r="B40" s="129">
        <v>230</v>
      </c>
      <c r="C40" s="21" t="s">
        <v>48</v>
      </c>
      <c r="D40" s="22" t="s">
        <v>34</v>
      </c>
      <c r="E40" s="22" t="s">
        <v>14</v>
      </c>
      <c r="F40" s="22" t="s">
        <v>134</v>
      </c>
      <c r="G40" s="22" t="s">
        <v>15</v>
      </c>
      <c r="H40" s="22">
        <v>1972</v>
      </c>
      <c r="I40" s="22" t="s">
        <v>22</v>
      </c>
      <c r="J40" s="22" t="s">
        <v>17</v>
      </c>
      <c r="K40" s="22">
        <v>10</v>
      </c>
      <c r="L40" s="23">
        <v>0.03450231481481481</v>
      </c>
      <c r="M40" s="24">
        <v>0.003450231481481481</v>
      </c>
      <c r="N40" s="25">
        <v>16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20" customFormat="1" ht="12" customHeight="1">
      <c r="A41" s="126">
        <v>31</v>
      </c>
      <c r="B41" s="129">
        <v>213</v>
      </c>
      <c r="C41" s="21" t="s">
        <v>48</v>
      </c>
      <c r="D41" s="22" t="s">
        <v>94</v>
      </c>
      <c r="E41" s="22" t="s">
        <v>95</v>
      </c>
      <c r="F41" s="22" t="s">
        <v>96</v>
      </c>
      <c r="G41" s="22" t="s">
        <v>15</v>
      </c>
      <c r="H41" s="22">
        <v>1965</v>
      </c>
      <c r="I41" s="22" t="s">
        <v>25</v>
      </c>
      <c r="J41" s="22" t="s">
        <v>17</v>
      </c>
      <c r="K41" s="22">
        <v>10</v>
      </c>
      <c r="L41" s="23">
        <v>0.03481481481481481</v>
      </c>
      <c r="M41" s="24">
        <v>0.0034814814814814812</v>
      </c>
      <c r="N41" s="57">
        <v>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23" customFormat="1" ht="12.75">
      <c r="A42" s="126">
        <v>32</v>
      </c>
      <c r="B42" s="134">
        <v>214</v>
      </c>
      <c r="C42" s="21" t="s">
        <v>76</v>
      </c>
      <c r="D42" s="22" t="s">
        <v>94</v>
      </c>
      <c r="E42" s="22" t="s">
        <v>179</v>
      </c>
      <c r="F42" s="22" t="s">
        <v>179</v>
      </c>
      <c r="G42" s="22" t="s">
        <v>15</v>
      </c>
      <c r="H42" s="22">
        <v>1971</v>
      </c>
      <c r="I42" s="22" t="s">
        <v>22</v>
      </c>
      <c r="J42" s="22" t="s">
        <v>17</v>
      </c>
      <c r="K42" s="22">
        <v>10</v>
      </c>
      <c r="L42" s="23">
        <v>0.03481481481481481</v>
      </c>
      <c r="M42" s="24">
        <v>0.0034814814814814812</v>
      </c>
      <c r="N42" s="135">
        <v>17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</row>
    <row r="43" spans="1:33" s="49" customFormat="1" ht="12" customHeight="1">
      <c r="A43" s="127">
        <v>5</v>
      </c>
      <c r="B43" s="130">
        <v>116</v>
      </c>
      <c r="C43" s="47" t="s">
        <v>184</v>
      </c>
      <c r="D43" s="43" t="s">
        <v>185</v>
      </c>
      <c r="E43" s="43" t="s">
        <v>95</v>
      </c>
      <c r="F43" s="43" t="s">
        <v>66</v>
      </c>
      <c r="G43" s="43" t="s">
        <v>35</v>
      </c>
      <c r="H43" s="43">
        <v>1971</v>
      </c>
      <c r="I43" s="43" t="s">
        <v>38</v>
      </c>
      <c r="J43" s="43" t="s">
        <v>17</v>
      </c>
      <c r="K43" s="43">
        <v>10</v>
      </c>
      <c r="L43" s="44">
        <v>0.035034722222222224</v>
      </c>
      <c r="M43" s="45">
        <v>0.0035034722222222225</v>
      </c>
      <c r="N43" s="46">
        <v>3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20" customFormat="1" ht="12.75">
      <c r="A44" s="126">
        <v>33</v>
      </c>
      <c r="B44" s="129">
        <v>101</v>
      </c>
      <c r="C44" s="21" t="s">
        <v>188</v>
      </c>
      <c r="D44" s="22" t="s">
        <v>98</v>
      </c>
      <c r="E44" s="22" t="s">
        <v>84</v>
      </c>
      <c r="F44" s="22" t="s">
        <v>81</v>
      </c>
      <c r="G44" s="22" t="s">
        <v>15</v>
      </c>
      <c r="H44" s="22">
        <v>1979</v>
      </c>
      <c r="I44" s="22" t="s">
        <v>19</v>
      </c>
      <c r="J44" s="22" t="s">
        <v>17</v>
      </c>
      <c r="K44" s="22">
        <v>10</v>
      </c>
      <c r="L44" s="23">
        <v>0.0350462962962963</v>
      </c>
      <c r="M44" s="24">
        <v>0.0035046296296296297</v>
      </c>
      <c r="N44" s="25">
        <v>8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s="20" customFormat="1" ht="12" customHeight="1">
      <c r="A45" s="126">
        <v>34</v>
      </c>
      <c r="B45" s="129">
        <v>245</v>
      </c>
      <c r="C45" s="21" t="s">
        <v>46</v>
      </c>
      <c r="D45" s="22" t="s">
        <v>191</v>
      </c>
      <c r="E45" s="22" t="s">
        <v>14</v>
      </c>
      <c r="F45" s="22" t="s">
        <v>14</v>
      </c>
      <c r="G45" s="22" t="s">
        <v>15</v>
      </c>
      <c r="H45" s="22">
        <v>1986</v>
      </c>
      <c r="I45" s="22" t="s">
        <v>19</v>
      </c>
      <c r="J45" s="22" t="s">
        <v>17</v>
      </c>
      <c r="K45" s="22">
        <v>10</v>
      </c>
      <c r="L45" s="23">
        <v>0.03644675925925926</v>
      </c>
      <c r="M45" s="24">
        <v>0.003644675925925926</v>
      </c>
      <c r="N45" s="25">
        <v>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s="20" customFormat="1" ht="12" customHeight="1">
      <c r="A46" s="126">
        <v>35</v>
      </c>
      <c r="B46" s="129">
        <v>97</v>
      </c>
      <c r="C46" s="21" t="s">
        <v>82</v>
      </c>
      <c r="D46" s="22" t="s">
        <v>83</v>
      </c>
      <c r="E46" s="22" t="s">
        <v>84</v>
      </c>
      <c r="F46" s="22" t="s">
        <v>81</v>
      </c>
      <c r="G46" s="22" t="s">
        <v>15</v>
      </c>
      <c r="H46" s="22">
        <v>1951</v>
      </c>
      <c r="I46" s="22" t="s">
        <v>40</v>
      </c>
      <c r="J46" s="22" t="s">
        <v>17</v>
      </c>
      <c r="K46" s="22">
        <v>10</v>
      </c>
      <c r="L46" s="23">
        <v>0.03695601851851852</v>
      </c>
      <c r="M46" s="24">
        <v>0.003695601851851852</v>
      </c>
      <c r="N46" s="25">
        <v>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0.03721064814814815</v>
      </c>
      <c r="M47" s="24">
        <v>0.003721064814814815</v>
      </c>
      <c r="N47" s="25">
        <v>18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49" customFormat="1" ht="12" customHeight="1">
      <c r="A48" s="127">
        <v>6</v>
      </c>
      <c r="B48" s="130">
        <v>254</v>
      </c>
      <c r="C48" s="47" t="s">
        <v>217</v>
      </c>
      <c r="D48" s="43" t="s">
        <v>218</v>
      </c>
      <c r="E48" s="43" t="s">
        <v>24</v>
      </c>
      <c r="F48" s="43" t="s">
        <v>90</v>
      </c>
      <c r="G48" s="43" t="s">
        <v>35</v>
      </c>
      <c r="H48" s="43">
        <v>1990</v>
      </c>
      <c r="I48" s="43" t="s">
        <v>69</v>
      </c>
      <c r="J48" s="43" t="s">
        <v>17</v>
      </c>
      <c r="K48" s="43">
        <v>10</v>
      </c>
      <c r="L48" s="44">
        <v>0.0375</v>
      </c>
      <c r="M48" s="45">
        <v>0.00375</v>
      </c>
      <c r="N48" s="46">
        <v>3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9" customFormat="1" ht="12" customHeight="1">
      <c r="A49" s="127">
        <v>7</v>
      </c>
      <c r="B49" s="130">
        <v>103</v>
      </c>
      <c r="C49" s="47" t="s">
        <v>128</v>
      </c>
      <c r="D49" s="43" t="s">
        <v>116</v>
      </c>
      <c r="E49" s="43" t="s">
        <v>84</v>
      </c>
      <c r="F49" s="43" t="s">
        <v>81</v>
      </c>
      <c r="G49" s="43" t="s">
        <v>35</v>
      </c>
      <c r="H49" s="43">
        <v>1978</v>
      </c>
      <c r="I49" s="43" t="s">
        <v>38</v>
      </c>
      <c r="J49" s="43" t="s">
        <v>17</v>
      </c>
      <c r="K49" s="43">
        <v>10</v>
      </c>
      <c r="L49" s="44">
        <v>0.0375</v>
      </c>
      <c r="M49" s="45">
        <v>0.00375</v>
      </c>
      <c r="N49" s="46">
        <v>4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20" customFormat="1" ht="12" customHeight="1">
      <c r="A50" s="126">
        <v>37</v>
      </c>
      <c r="B50" s="129">
        <v>117</v>
      </c>
      <c r="C50" s="21" t="s">
        <v>189</v>
      </c>
      <c r="D50" s="22" t="s">
        <v>190</v>
      </c>
      <c r="E50" s="22" t="s">
        <v>24</v>
      </c>
      <c r="F50" s="22" t="s">
        <v>70</v>
      </c>
      <c r="G50" s="22" t="s">
        <v>15</v>
      </c>
      <c r="H50" s="22">
        <v>1969</v>
      </c>
      <c r="I50" s="22" t="s">
        <v>22</v>
      </c>
      <c r="J50" s="22" t="s">
        <v>17</v>
      </c>
      <c r="K50" s="22">
        <v>10</v>
      </c>
      <c r="L50" s="23">
        <v>0.03792824074074074</v>
      </c>
      <c r="M50" s="24">
        <v>0.0037928240740740743</v>
      </c>
      <c r="N50" s="25">
        <v>19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20" customFormat="1" ht="12" customHeight="1">
      <c r="A51" s="126">
        <v>38</v>
      </c>
      <c r="B51" s="129">
        <v>225</v>
      </c>
      <c r="C51" s="21" t="s">
        <v>48</v>
      </c>
      <c r="D51" s="22" t="s">
        <v>192</v>
      </c>
      <c r="E51" s="22" t="s">
        <v>14</v>
      </c>
      <c r="F51" s="22" t="s">
        <v>193</v>
      </c>
      <c r="G51" s="22" t="s">
        <v>15</v>
      </c>
      <c r="H51" s="22">
        <v>1974</v>
      </c>
      <c r="I51" s="22" t="s">
        <v>22</v>
      </c>
      <c r="J51" s="22" t="s">
        <v>17</v>
      </c>
      <c r="K51" s="22">
        <v>10</v>
      </c>
      <c r="L51" s="23">
        <v>0.041747685185185186</v>
      </c>
      <c r="M51" s="24">
        <v>0.004174768518518519</v>
      </c>
      <c r="N51" s="25">
        <v>20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20" customFormat="1" ht="12" customHeight="1">
      <c r="A52" s="126">
        <v>39</v>
      </c>
      <c r="B52" s="129">
        <v>280</v>
      </c>
      <c r="C52" s="21" t="s">
        <v>36</v>
      </c>
      <c r="D52" s="22" t="s">
        <v>37</v>
      </c>
      <c r="E52" s="22" t="s">
        <v>14</v>
      </c>
      <c r="F52" s="22" t="s">
        <v>236</v>
      </c>
      <c r="G52" s="22" t="s">
        <v>15</v>
      </c>
      <c r="H52" s="22">
        <v>1959</v>
      </c>
      <c r="I52" s="22" t="s">
        <v>25</v>
      </c>
      <c r="J52" s="22" t="s">
        <v>17</v>
      </c>
      <c r="K52" s="22">
        <v>10</v>
      </c>
      <c r="L52" s="23">
        <v>0.04175925925925925</v>
      </c>
      <c r="M52" s="24">
        <v>0.004175925925925925</v>
      </c>
      <c r="N52" s="25">
        <v>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" customHeight="1">
      <c r="A53" s="127">
        <v>8</v>
      </c>
      <c r="B53" s="130">
        <v>99</v>
      </c>
      <c r="C53" s="47" t="s">
        <v>117</v>
      </c>
      <c r="D53" s="43" t="s">
        <v>118</v>
      </c>
      <c r="E53" s="43" t="s">
        <v>84</v>
      </c>
      <c r="F53" s="43" t="s">
        <v>81</v>
      </c>
      <c r="G53" s="43" t="s">
        <v>35</v>
      </c>
      <c r="H53" s="43">
        <v>1978</v>
      </c>
      <c r="I53" s="43" t="s">
        <v>38</v>
      </c>
      <c r="J53" s="43" t="s">
        <v>17</v>
      </c>
      <c r="K53" s="43">
        <v>10</v>
      </c>
      <c r="L53" s="44">
        <v>0.04334490740740741</v>
      </c>
      <c r="M53" s="45">
        <v>0.004334490740740741</v>
      </c>
      <c r="N53" s="46">
        <v>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9" customFormat="1" ht="12" customHeight="1">
      <c r="A54" s="127">
        <v>9</v>
      </c>
      <c r="B54" s="130">
        <v>199</v>
      </c>
      <c r="C54" s="47" t="s">
        <v>130</v>
      </c>
      <c r="D54" s="43" t="s">
        <v>131</v>
      </c>
      <c r="E54" s="43" t="s">
        <v>132</v>
      </c>
      <c r="F54" s="43" t="s">
        <v>87</v>
      </c>
      <c r="G54" s="43" t="s">
        <v>35</v>
      </c>
      <c r="H54" s="43">
        <v>1972</v>
      </c>
      <c r="I54" s="43" t="s">
        <v>38</v>
      </c>
      <c r="J54" s="43" t="s">
        <v>17</v>
      </c>
      <c r="K54" s="43">
        <v>10</v>
      </c>
      <c r="L54" s="44">
        <v>0.043738425925925924</v>
      </c>
      <c r="M54" s="45">
        <v>0.004373842592592592</v>
      </c>
      <c r="N54" s="46">
        <v>6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9" customFormat="1" ht="12" customHeight="1">
      <c r="A55" s="127">
        <v>10</v>
      </c>
      <c r="B55" s="130">
        <v>196</v>
      </c>
      <c r="C55" s="47" t="s">
        <v>117</v>
      </c>
      <c r="D55" s="43" t="s">
        <v>129</v>
      </c>
      <c r="E55" s="43" t="s">
        <v>52</v>
      </c>
      <c r="F55" s="43" t="s">
        <v>52</v>
      </c>
      <c r="G55" s="43" t="s">
        <v>35</v>
      </c>
      <c r="H55" s="43">
        <v>1972</v>
      </c>
      <c r="I55" s="43" t="s">
        <v>38</v>
      </c>
      <c r="J55" s="43" t="s">
        <v>17</v>
      </c>
      <c r="K55" s="43">
        <v>10</v>
      </c>
      <c r="L55" s="44">
        <v>0.043738425925925924</v>
      </c>
      <c r="M55" s="45">
        <v>0.004373842592592592</v>
      </c>
      <c r="N55" s="46">
        <v>7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9" customFormat="1" ht="12" customHeight="1">
      <c r="A56" s="127">
        <v>11</v>
      </c>
      <c r="B56" s="130">
        <v>270</v>
      </c>
      <c r="C56" s="47" t="s">
        <v>237</v>
      </c>
      <c r="D56" s="43" t="s">
        <v>175</v>
      </c>
      <c r="E56" s="43" t="s">
        <v>18</v>
      </c>
      <c r="F56" s="43" t="s">
        <v>238</v>
      </c>
      <c r="G56" s="43" t="s">
        <v>35</v>
      </c>
      <c r="H56" s="43">
        <v>1984</v>
      </c>
      <c r="I56" s="43" t="s">
        <v>19</v>
      </c>
      <c r="J56" s="43" t="s">
        <v>17</v>
      </c>
      <c r="K56" s="43">
        <v>10</v>
      </c>
      <c r="L56" s="44">
        <v>0.04771990740740741</v>
      </c>
      <c r="M56" s="45">
        <v>0.004771990740740742</v>
      </c>
      <c r="N56" s="46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20" customFormat="1" ht="12" customHeight="1" thickBot="1">
      <c r="A57" s="220">
        <v>40</v>
      </c>
      <c r="B57" s="221">
        <v>266</v>
      </c>
      <c r="C57" s="222" t="s">
        <v>239</v>
      </c>
      <c r="D57" s="223" t="s">
        <v>240</v>
      </c>
      <c r="E57" s="223" t="s">
        <v>241</v>
      </c>
      <c r="F57" s="223" t="s">
        <v>241</v>
      </c>
      <c r="G57" s="223" t="s">
        <v>15</v>
      </c>
      <c r="H57" s="223">
        <v>1949</v>
      </c>
      <c r="I57" s="223" t="s">
        <v>40</v>
      </c>
      <c r="J57" s="223" t="s">
        <v>17</v>
      </c>
      <c r="K57" s="223">
        <v>10</v>
      </c>
      <c r="L57" s="224">
        <v>0.06622685185185186</v>
      </c>
      <c r="M57" s="225">
        <v>0.0066226851851851854</v>
      </c>
      <c r="N57" s="226">
        <v>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10" customFormat="1" ht="13.5" thickBot="1">
      <c r="A58" s="159"/>
      <c r="B58" s="145"/>
      <c r="C58" s="12"/>
      <c r="D58" s="12"/>
      <c r="E58" s="12"/>
      <c r="F58" s="12"/>
      <c r="G58" s="12"/>
      <c r="H58" s="12"/>
      <c r="I58" s="12"/>
      <c r="J58" s="12"/>
      <c r="K58" s="28">
        <v>510</v>
      </c>
      <c r="L58" s="29">
        <v>1.7515162037037042</v>
      </c>
      <c r="M58" s="30">
        <v>0.0034343454974582435</v>
      </c>
      <c r="N58" s="53">
        <v>0.03434345497458244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s="39" customFormat="1" ht="13.5" thickBot="1">
      <c r="A59" s="160" t="s">
        <v>65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61"/>
      <c r="M59" s="147"/>
      <c r="N59" s="162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</row>
    <row r="60" spans="1:33" s="39" customFormat="1" ht="35.25" thickBot="1">
      <c r="A60" s="175" t="s">
        <v>43</v>
      </c>
      <c r="B60" s="176" t="s">
        <v>0</v>
      </c>
      <c r="C60" s="176" t="s">
        <v>1</v>
      </c>
      <c r="D60" s="176" t="s">
        <v>2</v>
      </c>
      <c r="E60" s="176" t="s">
        <v>3</v>
      </c>
      <c r="F60" s="176" t="s">
        <v>4</v>
      </c>
      <c r="G60" s="176" t="s">
        <v>5</v>
      </c>
      <c r="H60" s="176" t="s">
        <v>6</v>
      </c>
      <c r="I60" s="176" t="s">
        <v>7</v>
      </c>
      <c r="J60" s="176" t="s">
        <v>8</v>
      </c>
      <c r="K60" s="176" t="s">
        <v>9</v>
      </c>
      <c r="L60" s="176" t="s">
        <v>10</v>
      </c>
      <c r="M60" s="177" t="s">
        <v>11</v>
      </c>
      <c r="N60" s="178" t="s">
        <v>12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</row>
    <row r="61" spans="1:33" s="227" customFormat="1" ht="12.75">
      <c r="A61" s="102">
        <v>1</v>
      </c>
      <c r="B61" s="103">
        <v>192</v>
      </c>
      <c r="C61" s="103" t="s">
        <v>102</v>
      </c>
      <c r="D61" s="104" t="s">
        <v>103</v>
      </c>
      <c r="E61" s="104" t="s">
        <v>52</v>
      </c>
      <c r="F61" s="104" t="s">
        <v>52</v>
      </c>
      <c r="G61" s="104" t="s">
        <v>15</v>
      </c>
      <c r="H61" s="104">
        <v>1978</v>
      </c>
      <c r="I61" s="104" t="s">
        <v>22</v>
      </c>
      <c r="J61" s="104" t="s">
        <v>58</v>
      </c>
      <c r="K61" s="104">
        <v>5</v>
      </c>
      <c r="L61" s="105">
        <v>0.023344907407407408</v>
      </c>
      <c r="M61" s="106">
        <v>0.004668981481481481</v>
      </c>
      <c r="N61" s="107">
        <v>1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</row>
    <row r="62" spans="1:33" s="39" customFormat="1" ht="12.75">
      <c r="A62" s="108">
        <v>2</v>
      </c>
      <c r="B62" s="109">
        <v>186</v>
      </c>
      <c r="C62" s="109" t="s">
        <v>105</v>
      </c>
      <c r="D62" s="110" t="s">
        <v>103</v>
      </c>
      <c r="E62" s="110" t="s">
        <v>52</v>
      </c>
      <c r="F62" s="110" t="s">
        <v>52</v>
      </c>
      <c r="G62" s="110" t="s">
        <v>15</v>
      </c>
      <c r="H62" s="110">
        <v>2004</v>
      </c>
      <c r="I62" s="110" t="s">
        <v>16</v>
      </c>
      <c r="J62" s="110" t="s">
        <v>58</v>
      </c>
      <c r="K62" s="110">
        <v>5</v>
      </c>
      <c r="L62" s="228">
        <v>0.024328703703703703</v>
      </c>
      <c r="M62" s="229">
        <v>0.004865740740740741</v>
      </c>
      <c r="N62" s="230">
        <v>1</v>
      </c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</row>
    <row r="63" spans="1:33" s="52" customFormat="1" ht="12.75">
      <c r="A63" s="108">
        <v>3</v>
      </c>
      <c r="B63" s="109">
        <v>98</v>
      </c>
      <c r="C63" s="109" t="s">
        <v>97</v>
      </c>
      <c r="D63" s="110" t="s">
        <v>83</v>
      </c>
      <c r="E63" s="110" t="s">
        <v>84</v>
      </c>
      <c r="F63" s="110" t="s">
        <v>81</v>
      </c>
      <c r="G63" s="110" t="s">
        <v>15</v>
      </c>
      <c r="H63" s="110">
        <v>2000</v>
      </c>
      <c r="I63" s="110" t="s">
        <v>16</v>
      </c>
      <c r="J63" s="110" t="s">
        <v>58</v>
      </c>
      <c r="K63" s="110">
        <v>5</v>
      </c>
      <c r="L63" s="228">
        <v>0.02695601851851852</v>
      </c>
      <c r="M63" s="229">
        <v>0.0053912037037037045</v>
      </c>
      <c r="N63" s="230">
        <v>2</v>
      </c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</row>
    <row r="64" spans="1:33" s="52" customFormat="1" ht="12.75">
      <c r="A64" s="108">
        <v>4</v>
      </c>
      <c r="B64" s="109">
        <v>272</v>
      </c>
      <c r="C64" s="109" t="s">
        <v>46</v>
      </c>
      <c r="D64" s="110" t="s">
        <v>242</v>
      </c>
      <c r="E64" s="110" t="s">
        <v>52</v>
      </c>
      <c r="F64" s="110" t="s">
        <v>52</v>
      </c>
      <c r="G64" s="110" t="s">
        <v>15</v>
      </c>
      <c r="H64" s="110">
        <v>1966</v>
      </c>
      <c r="I64" s="110" t="s">
        <v>25</v>
      </c>
      <c r="J64" s="110" t="s">
        <v>58</v>
      </c>
      <c r="K64" s="110">
        <v>5</v>
      </c>
      <c r="L64" s="228">
        <v>0.02767361111111111</v>
      </c>
      <c r="M64" s="229">
        <v>0.005534722222222222</v>
      </c>
      <c r="N64" s="230">
        <v>1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</row>
    <row r="65" spans="1:33" s="52" customFormat="1" ht="12.75">
      <c r="A65" s="40">
        <v>1</v>
      </c>
      <c r="B65" s="41">
        <v>224</v>
      </c>
      <c r="C65" s="41" t="s">
        <v>119</v>
      </c>
      <c r="D65" s="42" t="s">
        <v>37</v>
      </c>
      <c r="E65" s="42" t="s">
        <v>14</v>
      </c>
      <c r="F65" s="42" t="s">
        <v>14</v>
      </c>
      <c r="G65" s="42" t="s">
        <v>35</v>
      </c>
      <c r="H65" s="42">
        <v>1962</v>
      </c>
      <c r="I65" s="42" t="s">
        <v>39</v>
      </c>
      <c r="J65" s="42" t="s">
        <v>58</v>
      </c>
      <c r="K65" s="42">
        <v>5</v>
      </c>
      <c r="L65" s="231">
        <v>0.028993055555555553</v>
      </c>
      <c r="M65" s="232">
        <v>0.00579861111111111</v>
      </c>
      <c r="N65" s="233">
        <v>1</v>
      </c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</row>
    <row r="66" spans="1:33" s="52" customFormat="1" ht="12.75">
      <c r="A66" s="40">
        <v>2</v>
      </c>
      <c r="B66" s="41">
        <v>229</v>
      </c>
      <c r="C66" s="41" t="s">
        <v>99</v>
      </c>
      <c r="D66" s="42" t="s">
        <v>100</v>
      </c>
      <c r="E66" s="42" t="s">
        <v>101</v>
      </c>
      <c r="F66" s="42" t="s">
        <v>101</v>
      </c>
      <c r="G66" s="42" t="s">
        <v>35</v>
      </c>
      <c r="H66" s="42">
        <v>1973</v>
      </c>
      <c r="I66" s="42" t="s">
        <v>38</v>
      </c>
      <c r="J66" s="43" t="s">
        <v>58</v>
      </c>
      <c r="K66" s="43">
        <v>5</v>
      </c>
      <c r="L66" s="44">
        <v>0.028993055555555553</v>
      </c>
      <c r="M66" s="45">
        <v>0.00579861111111111</v>
      </c>
      <c r="N66" s="46">
        <v>1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</row>
    <row r="67" spans="1:33" s="227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0.029780092592592594</v>
      </c>
      <c r="M67" s="45">
        <v>0.0059560185185185185</v>
      </c>
      <c r="N67" s="46">
        <v>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</row>
    <row r="68" spans="1:33" s="227" customFormat="1" ht="12.75">
      <c r="A68" s="108">
        <v>5</v>
      </c>
      <c r="B68" s="109">
        <v>212</v>
      </c>
      <c r="C68" s="109" t="s">
        <v>60</v>
      </c>
      <c r="D68" s="110" t="s">
        <v>61</v>
      </c>
      <c r="E68" s="110" t="s">
        <v>14</v>
      </c>
      <c r="F68" s="110" t="s">
        <v>14</v>
      </c>
      <c r="G68" s="110" t="s">
        <v>15</v>
      </c>
      <c r="H68" s="110">
        <v>1941</v>
      </c>
      <c r="I68" s="110" t="s">
        <v>49</v>
      </c>
      <c r="J68" s="110" t="s">
        <v>58</v>
      </c>
      <c r="K68" s="110">
        <v>5</v>
      </c>
      <c r="L68" s="228">
        <v>0.033229166666666664</v>
      </c>
      <c r="M68" s="229">
        <v>0.006645833333333333</v>
      </c>
      <c r="N68" s="230">
        <v>1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</row>
    <row r="69" spans="1:33" s="52" customFormat="1" ht="12.75">
      <c r="A69" s="40">
        <v>4</v>
      </c>
      <c r="B69" s="41">
        <v>271</v>
      </c>
      <c r="C69" s="41" t="s">
        <v>243</v>
      </c>
      <c r="D69" s="42" t="s">
        <v>242</v>
      </c>
      <c r="E69" s="42" t="s">
        <v>52</v>
      </c>
      <c r="F69" s="42" t="s">
        <v>52</v>
      </c>
      <c r="G69" s="42" t="s">
        <v>35</v>
      </c>
      <c r="H69" s="42">
        <v>1965</v>
      </c>
      <c r="I69" s="42" t="s">
        <v>39</v>
      </c>
      <c r="J69" s="43" t="s">
        <v>58</v>
      </c>
      <c r="K69" s="43">
        <v>5</v>
      </c>
      <c r="L69" s="44">
        <v>0.03417824074074074</v>
      </c>
      <c r="M69" s="45">
        <v>0.006835648148148148</v>
      </c>
      <c r="N69" s="46">
        <v>2</v>
      </c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</row>
    <row r="70" spans="1:33" s="49" customFormat="1" ht="12" customHeight="1" thickBot="1">
      <c r="A70" s="136">
        <v>5</v>
      </c>
      <c r="B70" s="131">
        <v>253</v>
      </c>
      <c r="C70" s="58" t="s">
        <v>219</v>
      </c>
      <c r="D70" s="59" t="s">
        <v>215</v>
      </c>
      <c r="E70" s="59" t="s">
        <v>52</v>
      </c>
      <c r="F70" s="59" t="s">
        <v>52</v>
      </c>
      <c r="G70" s="59" t="s">
        <v>35</v>
      </c>
      <c r="H70" s="59">
        <v>1966</v>
      </c>
      <c r="I70" s="59" t="s">
        <v>39</v>
      </c>
      <c r="J70" s="59" t="s">
        <v>17</v>
      </c>
      <c r="K70" s="59">
        <v>5</v>
      </c>
      <c r="L70" s="55">
        <v>0.03417824074074074</v>
      </c>
      <c r="M70" s="56">
        <v>0.006835648148148148</v>
      </c>
      <c r="N70" s="60">
        <v>3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50</v>
      </c>
      <c r="L71" s="33">
        <v>0.2916550925925926</v>
      </c>
      <c r="M71" s="34">
        <v>0.0058331018518518515</v>
      </c>
      <c r="N71" s="54">
        <v>0.02916550925925926</v>
      </c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</row>
    <row r="72" spans="1:33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s="72" customFormat="1" ht="34.5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s="83" customFormat="1" ht="12.75">
      <c r="A74" s="77">
        <v>1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0.005636574074074074</v>
      </c>
      <c r="M74" s="93">
        <v>0.002818287037037037</v>
      </c>
      <c r="N74" s="94">
        <v>1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s="83" customFormat="1" ht="12.75">
      <c r="A75" s="77">
        <v>2</v>
      </c>
      <c r="B75" s="78">
        <v>57</v>
      </c>
      <c r="C75" s="78" t="s">
        <v>140</v>
      </c>
      <c r="D75" s="79" t="s">
        <v>141</v>
      </c>
      <c r="E75" s="79" t="s">
        <v>84</v>
      </c>
      <c r="F75" s="79" t="s">
        <v>81</v>
      </c>
      <c r="G75" s="80" t="s">
        <v>15</v>
      </c>
      <c r="H75" s="79">
        <v>2004</v>
      </c>
      <c r="I75" s="80" t="s">
        <v>106</v>
      </c>
      <c r="J75" s="80" t="s">
        <v>67</v>
      </c>
      <c r="K75" s="80">
        <v>2</v>
      </c>
      <c r="L75" s="81">
        <v>0.005752314814814814</v>
      </c>
      <c r="M75" s="93">
        <v>0.002876157407407407</v>
      </c>
      <c r="N75" s="82">
        <v>2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s="83" customFormat="1" ht="12.75">
      <c r="A76" s="77">
        <v>3</v>
      </c>
      <c r="B76" s="78">
        <v>38</v>
      </c>
      <c r="C76" s="91" t="s">
        <v>108</v>
      </c>
      <c r="D76" s="80" t="s">
        <v>98</v>
      </c>
      <c r="E76" s="80" t="s">
        <v>84</v>
      </c>
      <c r="F76" s="80" t="s">
        <v>81</v>
      </c>
      <c r="G76" s="80" t="s">
        <v>15</v>
      </c>
      <c r="H76" s="80">
        <v>2008</v>
      </c>
      <c r="I76" s="80" t="s">
        <v>133</v>
      </c>
      <c r="J76" s="80" t="s">
        <v>67</v>
      </c>
      <c r="K76" s="80">
        <v>2</v>
      </c>
      <c r="L76" s="81">
        <v>0.005833333333333334</v>
      </c>
      <c r="M76" s="93">
        <v>0.002916666666666667</v>
      </c>
      <c r="N76" s="82">
        <v>3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s="83" customFormat="1" ht="12.75">
      <c r="A77" s="77">
        <v>4</v>
      </c>
      <c r="B77" s="78">
        <v>5</v>
      </c>
      <c r="C77" s="78" t="s">
        <v>138</v>
      </c>
      <c r="D77" s="79" t="s">
        <v>139</v>
      </c>
      <c r="E77" s="79" t="s">
        <v>84</v>
      </c>
      <c r="F77" s="79" t="s">
        <v>81</v>
      </c>
      <c r="G77" s="79" t="s">
        <v>15</v>
      </c>
      <c r="H77" s="79">
        <v>2007</v>
      </c>
      <c r="I77" s="80" t="s">
        <v>106</v>
      </c>
      <c r="J77" s="79" t="s">
        <v>67</v>
      </c>
      <c r="K77" s="80">
        <v>2</v>
      </c>
      <c r="L77" s="81">
        <v>0.0061342592592592594</v>
      </c>
      <c r="M77" s="93">
        <v>0.0030671296296296297</v>
      </c>
      <c r="N77" s="82">
        <v>4</v>
      </c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0.0061574074074074074</v>
      </c>
      <c r="M78" s="45">
        <v>0.0030787037037037037</v>
      </c>
      <c r="N78" s="50">
        <v>1</v>
      </c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</row>
    <row r="79" spans="1:33" s="71" customFormat="1" ht="13.5" thickBot="1">
      <c r="A79" s="234">
        <v>2</v>
      </c>
      <c r="B79" s="58">
        <v>58</v>
      </c>
      <c r="C79" s="58" t="s">
        <v>142</v>
      </c>
      <c r="D79" s="59" t="s">
        <v>143</v>
      </c>
      <c r="E79" s="59" t="s">
        <v>84</v>
      </c>
      <c r="F79" s="59" t="s">
        <v>81</v>
      </c>
      <c r="G79" s="59" t="s">
        <v>35</v>
      </c>
      <c r="H79" s="59">
        <v>2005</v>
      </c>
      <c r="I79" s="59" t="s">
        <v>106</v>
      </c>
      <c r="J79" s="59" t="s">
        <v>67</v>
      </c>
      <c r="K79" s="59">
        <v>2</v>
      </c>
      <c r="L79" s="55">
        <v>0.007037037037037037</v>
      </c>
      <c r="M79" s="56">
        <v>0.0035185185185185185</v>
      </c>
      <c r="N79" s="60">
        <v>2</v>
      </c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3" s="63" customFormat="1" ht="13.5" thickBot="1">
      <c r="A80" s="64"/>
      <c r="K80" s="209">
        <v>12</v>
      </c>
      <c r="L80" s="210">
        <v>0.036550925925925924</v>
      </c>
      <c r="M80" s="211">
        <v>0.0030459104938271604</v>
      </c>
      <c r="N80" s="212">
        <v>0.006091820987654321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ht="12.75">
      <c r="L81" s="61"/>
    </row>
    <row r="82" spans="1:12" ht="12.75">
      <c r="A82" s="8" t="s">
        <v>41</v>
      </c>
      <c r="L82" s="61"/>
    </row>
    <row r="83" spans="1:2" ht="12.75">
      <c r="A83" s="9" t="s">
        <v>244</v>
      </c>
      <c r="B83" s="10"/>
    </row>
    <row r="84" ht="12.75">
      <c r="A84" s="9" t="s">
        <v>245</v>
      </c>
    </row>
    <row r="85" spans="1:13" ht="12.75">
      <c r="A85" s="9" t="s">
        <v>42</v>
      </c>
      <c r="B85" s="10"/>
      <c r="M85" s="11"/>
    </row>
    <row r="86" spans="1:13" ht="12.75">
      <c r="A86" s="13" t="s">
        <v>246</v>
      </c>
      <c r="B86" s="14"/>
      <c r="M86" s="11"/>
    </row>
    <row r="87" spans="1:2" ht="12.75">
      <c r="A87" s="9" t="s">
        <v>247</v>
      </c>
      <c r="B87" s="10"/>
    </row>
    <row r="88" spans="1:2" ht="12.75">
      <c r="A88" s="9" t="s">
        <v>248</v>
      </c>
      <c r="B88" s="10"/>
    </row>
    <row r="89" ht="12.75">
      <c r="A89" s="31" t="s">
        <v>249</v>
      </c>
    </row>
    <row r="90" ht="12.75">
      <c r="A90" s="31" t="s">
        <v>250</v>
      </c>
    </row>
    <row r="91" ht="12.75">
      <c r="L91" s="70"/>
    </row>
    <row r="92" ht="12.75">
      <c r="L92" s="70"/>
    </row>
    <row r="93" ht="12.75">
      <c r="L93" s="11"/>
    </row>
    <row r="94" ht="12.75">
      <c r="L94" s="70"/>
    </row>
    <row r="95" ht="12.75">
      <c r="L95" s="11"/>
    </row>
    <row r="96" spans="12:14" ht="12.75">
      <c r="L96" s="11"/>
      <c r="M96" s="11"/>
      <c r="N96" s="11"/>
    </row>
    <row r="97" spans="12:13" ht="12.75">
      <c r="L97" s="61"/>
      <c r="M97" s="11"/>
    </row>
    <row r="98" spans="12:13" ht="12.75">
      <c r="L98" s="11"/>
      <c r="M98" s="11"/>
    </row>
    <row r="99" spans="12:13" ht="12.75">
      <c r="L99" s="11"/>
      <c r="M99" s="11"/>
    </row>
    <row r="100" spans="12:13" ht="12.75">
      <c r="L100" s="11"/>
      <c r="M100" s="11"/>
    </row>
    <row r="101" spans="12:13" ht="12.75">
      <c r="L101" s="11"/>
      <c r="M101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8.85156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251</v>
      </c>
    </row>
    <row r="2" ht="12.75">
      <c r="A2" s="1" t="s">
        <v>252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4" s="7" customFormat="1" ht="34.5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</row>
    <row r="7" spans="1:14" s="20" customFormat="1" ht="12" customHeight="1">
      <c r="A7" s="213">
        <v>1</v>
      </c>
      <c r="B7" s="214">
        <v>109</v>
      </c>
      <c r="C7" s="215" t="s">
        <v>13</v>
      </c>
      <c r="D7" s="216" t="s">
        <v>53</v>
      </c>
      <c r="E7" s="216" t="s">
        <v>54</v>
      </c>
      <c r="F7" s="216" t="s">
        <v>62</v>
      </c>
      <c r="G7" s="216" t="s">
        <v>15</v>
      </c>
      <c r="H7" s="216">
        <v>1984</v>
      </c>
      <c r="I7" s="216" t="s">
        <v>19</v>
      </c>
      <c r="J7" s="216" t="s">
        <v>17</v>
      </c>
      <c r="K7" s="235">
        <v>12.195</v>
      </c>
      <c r="L7" s="217">
        <v>0.03116898148148148</v>
      </c>
      <c r="M7" s="218">
        <v>0.0025558820403018844</v>
      </c>
      <c r="N7" s="219">
        <v>1</v>
      </c>
    </row>
    <row r="8" spans="1:14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36">
        <v>12.195</v>
      </c>
      <c r="L8" s="23">
        <v>0.03184027777777778</v>
      </c>
      <c r="M8" s="24">
        <v>0.0026109288870666486</v>
      </c>
      <c r="N8" s="25">
        <v>1</v>
      </c>
    </row>
    <row r="9" spans="1:14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36">
        <v>12.195</v>
      </c>
      <c r="L9" s="23">
        <v>0.0321875</v>
      </c>
      <c r="M9" s="24">
        <v>0.00263940139401394</v>
      </c>
      <c r="N9" s="25">
        <v>2</v>
      </c>
    </row>
    <row r="10" spans="1:14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36">
        <v>12.195</v>
      </c>
      <c r="L10" s="23">
        <v>0.0321875</v>
      </c>
      <c r="M10" s="24">
        <v>0.00263940139401394</v>
      </c>
      <c r="N10" s="25">
        <v>2</v>
      </c>
    </row>
    <row r="11" spans="1:14" ht="12.75">
      <c r="A11" s="168">
        <v>5</v>
      </c>
      <c r="B11" s="169">
        <v>247</v>
      </c>
      <c r="C11" s="170" t="s">
        <v>209</v>
      </c>
      <c r="D11" s="171" t="s">
        <v>73</v>
      </c>
      <c r="E11" s="171" t="s">
        <v>74</v>
      </c>
      <c r="F11" s="171" t="s">
        <v>74</v>
      </c>
      <c r="G11" s="171" t="s">
        <v>15</v>
      </c>
      <c r="H11" s="171">
        <v>1994</v>
      </c>
      <c r="I11" s="171" t="s">
        <v>16</v>
      </c>
      <c r="K11" s="237">
        <v>12.195</v>
      </c>
      <c r="L11" s="23">
        <v>0.033240740740740744</v>
      </c>
      <c r="M11" s="24">
        <v>0.002725767998420725</v>
      </c>
      <c r="N11" s="25">
        <v>1</v>
      </c>
    </row>
    <row r="12" spans="1:14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36">
        <v>12.195</v>
      </c>
      <c r="L12" s="23">
        <v>0.03351851851851852</v>
      </c>
      <c r="M12" s="24">
        <v>0.002748546003978558</v>
      </c>
      <c r="N12" s="25">
        <v>3</v>
      </c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36">
        <v>12.195</v>
      </c>
      <c r="L13" s="23">
        <v>0.034201388888888885</v>
      </c>
      <c r="M13" s="24">
        <v>0.0028045419343082317</v>
      </c>
      <c r="N13" s="25">
        <v>2</v>
      </c>
    </row>
    <row r="14" spans="1:14" s="20" customFormat="1" ht="12" customHeight="1">
      <c r="A14" s="126">
        <v>8</v>
      </c>
      <c r="B14" s="129">
        <v>110</v>
      </c>
      <c r="C14" s="21" t="s">
        <v>79</v>
      </c>
      <c r="D14" s="22" t="s">
        <v>120</v>
      </c>
      <c r="E14" s="22" t="s">
        <v>121</v>
      </c>
      <c r="F14" s="22" t="s">
        <v>90</v>
      </c>
      <c r="G14" s="22" t="s">
        <v>15</v>
      </c>
      <c r="H14" s="22">
        <v>1973</v>
      </c>
      <c r="I14" s="22" t="s">
        <v>22</v>
      </c>
      <c r="J14" s="22" t="s">
        <v>17</v>
      </c>
      <c r="K14" s="236">
        <v>12.195</v>
      </c>
      <c r="L14" s="23">
        <v>0.0346875</v>
      </c>
      <c r="M14" s="24">
        <v>0.0028444034440344404</v>
      </c>
      <c r="N14" s="25">
        <v>4</v>
      </c>
    </row>
    <row r="15" spans="1:14" s="26" customFormat="1" ht="13.5" customHeight="1">
      <c r="A15" s="126">
        <v>9</v>
      </c>
      <c r="B15" s="129">
        <v>168</v>
      </c>
      <c r="C15" s="21" t="s">
        <v>55</v>
      </c>
      <c r="D15" s="22" t="s">
        <v>92</v>
      </c>
      <c r="E15" s="22" t="s">
        <v>14</v>
      </c>
      <c r="F15" s="22" t="s">
        <v>93</v>
      </c>
      <c r="G15" s="22" t="s">
        <v>15</v>
      </c>
      <c r="H15" s="22">
        <v>1979</v>
      </c>
      <c r="I15" s="22" t="s">
        <v>19</v>
      </c>
      <c r="J15" s="22" t="s">
        <v>17</v>
      </c>
      <c r="K15" s="236">
        <v>12.195</v>
      </c>
      <c r="L15" s="23">
        <v>0.035069444444444445</v>
      </c>
      <c r="M15" s="24">
        <v>0.0028757232016764613</v>
      </c>
      <c r="N15" s="25">
        <v>3</v>
      </c>
    </row>
    <row r="16" spans="1:14" s="122" customFormat="1" ht="12.75">
      <c r="A16" s="126">
        <v>10</v>
      </c>
      <c r="B16" s="129">
        <v>107</v>
      </c>
      <c r="C16" s="21" t="s">
        <v>155</v>
      </c>
      <c r="D16" s="22" t="s">
        <v>153</v>
      </c>
      <c r="E16" s="22" t="s">
        <v>24</v>
      </c>
      <c r="F16" s="22" t="s">
        <v>90</v>
      </c>
      <c r="G16" s="22" t="s">
        <v>15</v>
      </c>
      <c r="H16" s="22">
        <v>1983</v>
      </c>
      <c r="I16" s="22" t="s">
        <v>19</v>
      </c>
      <c r="J16" s="22" t="s">
        <v>17</v>
      </c>
      <c r="K16" s="236">
        <v>12.195</v>
      </c>
      <c r="L16" s="23">
        <v>0.03516203703703704</v>
      </c>
      <c r="M16" s="24">
        <v>0.0028833158701957393</v>
      </c>
      <c r="N16" s="25">
        <v>4</v>
      </c>
    </row>
    <row r="17" spans="1:14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36">
        <v>12.195</v>
      </c>
      <c r="L17" s="23">
        <v>0.0353587962962963</v>
      </c>
      <c r="M17" s="24">
        <v>0.002899450290799204</v>
      </c>
      <c r="N17" s="25">
        <v>5</v>
      </c>
    </row>
    <row r="18" spans="1:14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36">
        <v>12.195</v>
      </c>
      <c r="L18" s="23">
        <v>0.03671296296296296</v>
      </c>
      <c r="M18" s="24">
        <v>0.0030104930678936416</v>
      </c>
      <c r="N18" s="25">
        <v>6</v>
      </c>
    </row>
    <row r="19" spans="1:14" s="20" customFormat="1" ht="12" customHeight="1">
      <c r="A19" s="126">
        <v>13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36">
        <v>12.195</v>
      </c>
      <c r="L19" s="23">
        <v>0.036875</v>
      </c>
      <c r="M19" s="24">
        <v>0.003023780237802378</v>
      </c>
      <c r="N19" s="25">
        <v>1</v>
      </c>
    </row>
    <row r="20" spans="1:14" s="20" customFormat="1" ht="12" customHeight="1">
      <c r="A20" s="126">
        <v>14</v>
      </c>
      <c r="B20" s="129">
        <v>297</v>
      </c>
      <c r="C20" s="21" t="s">
        <v>140</v>
      </c>
      <c r="D20" s="22" t="s">
        <v>218</v>
      </c>
      <c r="E20" s="22" t="s">
        <v>253</v>
      </c>
      <c r="F20" s="22" t="s">
        <v>90</v>
      </c>
      <c r="G20" s="22" t="s">
        <v>15</v>
      </c>
      <c r="H20" s="22">
        <v>1987</v>
      </c>
      <c r="I20" s="22" t="s">
        <v>19</v>
      </c>
      <c r="J20" s="22" t="s">
        <v>17</v>
      </c>
      <c r="K20" s="236">
        <v>12.195</v>
      </c>
      <c r="L20" s="23">
        <v>0.037071759259259256</v>
      </c>
      <c r="M20" s="24">
        <v>0.0030399146584058428</v>
      </c>
      <c r="N20" s="25">
        <v>5</v>
      </c>
    </row>
    <row r="21" spans="1:14" s="20" customFormat="1" ht="12" customHeight="1">
      <c r="A21" s="126">
        <v>15</v>
      </c>
      <c r="B21" s="129">
        <v>120</v>
      </c>
      <c r="C21" s="21" t="s">
        <v>156</v>
      </c>
      <c r="D21" s="22" t="s">
        <v>157</v>
      </c>
      <c r="E21" s="22" t="s">
        <v>21</v>
      </c>
      <c r="F21" s="22" t="s">
        <v>151</v>
      </c>
      <c r="G21" s="22" t="s">
        <v>15</v>
      </c>
      <c r="H21" s="22">
        <v>1976</v>
      </c>
      <c r="I21" s="22" t="s">
        <v>22</v>
      </c>
      <c r="J21" s="22" t="s">
        <v>17</v>
      </c>
      <c r="K21" s="236">
        <v>12.195</v>
      </c>
      <c r="L21" s="23">
        <v>0.03710648148148148</v>
      </c>
      <c r="M21" s="24">
        <v>0.0030427619091005728</v>
      </c>
      <c r="N21" s="25">
        <v>7</v>
      </c>
    </row>
    <row r="22" spans="1:14" s="20" customFormat="1" ht="12" customHeight="1">
      <c r="A22" s="126">
        <v>16</v>
      </c>
      <c r="B22" s="129">
        <v>193</v>
      </c>
      <c r="C22" s="21" t="s">
        <v>23</v>
      </c>
      <c r="D22" s="22" t="s">
        <v>72</v>
      </c>
      <c r="E22" s="22" t="s">
        <v>132</v>
      </c>
      <c r="F22" s="22" t="s">
        <v>87</v>
      </c>
      <c r="G22" s="22" t="s">
        <v>15</v>
      </c>
      <c r="H22" s="22">
        <v>1977</v>
      </c>
      <c r="I22" s="22" t="s">
        <v>22</v>
      </c>
      <c r="J22" s="22" t="s">
        <v>17</v>
      </c>
      <c r="K22" s="236">
        <v>12.195</v>
      </c>
      <c r="L22" s="23">
        <v>0.03733796296296296</v>
      </c>
      <c r="M22" s="24">
        <v>0.003061743580398767</v>
      </c>
      <c r="N22" s="25">
        <v>8</v>
      </c>
    </row>
    <row r="23" spans="1:14" s="20" customFormat="1" ht="12" customHeight="1">
      <c r="A23" s="126">
        <v>17</v>
      </c>
      <c r="B23" s="129">
        <v>175</v>
      </c>
      <c r="C23" s="21" t="s">
        <v>159</v>
      </c>
      <c r="D23" s="22" t="s">
        <v>160</v>
      </c>
      <c r="E23" s="22" t="s">
        <v>14</v>
      </c>
      <c r="F23" s="22" t="s">
        <v>14</v>
      </c>
      <c r="G23" s="22" t="s">
        <v>15</v>
      </c>
      <c r="H23" s="22">
        <v>2002</v>
      </c>
      <c r="I23" s="22" t="s">
        <v>16</v>
      </c>
      <c r="J23" s="22" t="s">
        <v>17</v>
      </c>
      <c r="K23" s="236">
        <v>12.195</v>
      </c>
      <c r="L23" s="23">
        <v>0.037453703703703704</v>
      </c>
      <c r="M23" s="24">
        <v>0.003071234416047864</v>
      </c>
      <c r="N23" s="25">
        <v>3</v>
      </c>
    </row>
    <row r="24" spans="1:14" s="20" customFormat="1" ht="12" customHeight="1">
      <c r="A24" s="126">
        <v>18</v>
      </c>
      <c r="B24" s="129">
        <v>111</v>
      </c>
      <c r="C24" s="21" t="s">
        <v>26</v>
      </c>
      <c r="D24" s="22" t="s">
        <v>27</v>
      </c>
      <c r="E24" s="22" t="s">
        <v>28</v>
      </c>
      <c r="F24" s="22" t="s">
        <v>70</v>
      </c>
      <c r="G24" s="22" t="s">
        <v>15</v>
      </c>
      <c r="H24" s="22">
        <v>1974</v>
      </c>
      <c r="I24" s="22" t="s">
        <v>22</v>
      </c>
      <c r="J24" s="22" t="s">
        <v>17</v>
      </c>
      <c r="K24" s="236">
        <v>12.195</v>
      </c>
      <c r="L24" s="23">
        <v>0.03844907407407407</v>
      </c>
      <c r="M24" s="24">
        <v>0.0031528556026301003</v>
      </c>
      <c r="N24" s="25">
        <v>9</v>
      </c>
    </row>
    <row r="25" spans="1:14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238">
        <v>12.195</v>
      </c>
      <c r="L25" s="44">
        <v>0.03850694444444445</v>
      </c>
      <c r="M25" s="45">
        <v>0.003157601020454649</v>
      </c>
      <c r="N25" s="46">
        <v>1</v>
      </c>
    </row>
    <row r="26" spans="1:14" s="20" customFormat="1" ht="12" customHeight="1">
      <c r="A26" s="126">
        <v>19</v>
      </c>
      <c r="B26" s="129">
        <v>240</v>
      </c>
      <c r="C26" s="21" t="s">
        <v>167</v>
      </c>
      <c r="D26" s="22" t="s">
        <v>168</v>
      </c>
      <c r="E26" s="22" t="s">
        <v>169</v>
      </c>
      <c r="F26" s="22" t="s">
        <v>169</v>
      </c>
      <c r="G26" s="22" t="s">
        <v>15</v>
      </c>
      <c r="H26" s="22">
        <v>1975</v>
      </c>
      <c r="I26" s="22" t="s">
        <v>22</v>
      </c>
      <c r="J26" s="22" t="s">
        <v>17</v>
      </c>
      <c r="K26" s="236">
        <v>12.195</v>
      </c>
      <c r="L26" s="23">
        <v>0.03869212962962963</v>
      </c>
      <c r="M26" s="24">
        <v>0.0031727863574932047</v>
      </c>
      <c r="N26" s="25">
        <v>10</v>
      </c>
    </row>
    <row r="27" spans="1:14" s="20" customFormat="1" ht="12" customHeight="1">
      <c r="A27" s="126">
        <v>20</v>
      </c>
      <c r="B27" s="129">
        <v>40</v>
      </c>
      <c r="C27" s="21" t="s">
        <v>23</v>
      </c>
      <c r="D27" s="22" t="s">
        <v>173</v>
      </c>
      <c r="E27" s="22" t="s">
        <v>24</v>
      </c>
      <c r="F27" s="22" t="s">
        <v>66</v>
      </c>
      <c r="G27" s="22" t="s">
        <v>15</v>
      </c>
      <c r="H27" s="22">
        <v>1990</v>
      </c>
      <c r="I27" s="22" t="s">
        <v>19</v>
      </c>
      <c r="J27" s="22" t="s">
        <v>17</v>
      </c>
      <c r="K27" s="236">
        <v>12.195</v>
      </c>
      <c r="L27" s="23">
        <v>0.03877314814814815</v>
      </c>
      <c r="M27" s="24">
        <v>0.0031794299424475723</v>
      </c>
      <c r="N27" s="25">
        <v>6</v>
      </c>
    </row>
    <row r="28" spans="1:14" s="49" customFormat="1" ht="12" customHeight="1">
      <c r="A28" s="127">
        <v>2</v>
      </c>
      <c r="B28" s="130">
        <v>118</v>
      </c>
      <c r="C28" s="47" t="s">
        <v>125</v>
      </c>
      <c r="D28" s="43" t="s">
        <v>122</v>
      </c>
      <c r="E28" s="43" t="s">
        <v>24</v>
      </c>
      <c r="F28" s="43" t="s">
        <v>66</v>
      </c>
      <c r="G28" s="43" t="s">
        <v>35</v>
      </c>
      <c r="H28" s="43">
        <v>1977</v>
      </c>
      <c r="I28" s="43" t="s">
        <v>38</v>
      </c>
      <c r="J28" s="43" t="s">
        <v>17</v>
      </c>
      <c r="K28" s="238">
        <v>12.195</v>
      </c>
      <c r="L28" s="44">
        <v>0.038831018518518515</v>
      </c>
      <c r="M28" s="45">
        <v>0.0031841753602721208</v>
      </c>
      <c r="N28" s="46">
        <v>1</v>
      </c>
    </row>
    <row r="29" spans="1:14" s="20" customFormat="1" ht="12" customHeight="1">
      <c r="A29" s="126">
        <v>21</v>
      </c>
      <c r="B29" s="129">
        <v>217</v>
      </c>
      <c r="C29" s="21" t="s">
        <v>88</v>
      </c>
      <c r="D29" s="22" t="s">
        <v>73</v>
      </c>
      <c r="E29" s="22" t="s">
        <v>74</v>
      </c>
      <c r="F29" s="22" t="s">
        <v>74</v>
      </c>
      <c r="G29" s="22" t="s">
        <v>15</v>
      </c>
      <c r="H29" s="22">
        <v>2003</v>
      </c>
      <c r="I29" s="22" t="s">
        <v>16</v>
      </c>
      <c r="J29" s="22" t="s">
        <v>17</v>
      </c>
      <c r="K29" s="236">
        <v>12.195</v>
      </c>
      <c r="L29" s="23">
        <v>0.03945601851851852</v>
      </c>
      <c r="M29" s="24">
        <v>0.0032354258727772464</v>
      </c>
      <c r="N29" s="25">
        <v>4</v>
      </c>
    </row>
    <row r="30" spans="1:14" s="20" customFormat="1" ht="12" customHeight="1">
      <c r="A30" s="126">
        <v>22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36">
        <v>12.195</v>
      </c>
      <c r="L30" s="23">
        <v>0.03960648148148148</v>
      </c>
      <c r="M30" s="24">
        <v>0.0032477639591210724</v>
      </c>
      <c r="N30" s="25">
        <v>1</v>
      </c>
    </row>
    <row r="31" spans="1:14" s="20" customFormat="1" ht="12" customHeight="1">
      <c r="A31" s="126">
        <v>23</v>
      </c>
      <c r="B31" s="129">
        <v>182</v>
      </c>
      <c r="C31" s="21" t="s">
        <v>174</v>
      </c>
      <c r="D31" s="22" t="s">
        <v>175</v>
      </c>
      <c r="E31" s="22" t="s">
        <v>18</v>
      </c>
      <c r="F31" s="22" t="s">
        <v>176</v>
      </c>
      <c r="G31" s="22" t="s">
        <v>15</v>
      </c>
      <c r="H31" s="22">
        <v>1977</v>
      </c>
      <c r="I31" s="22" t="s">
        <v>22</v>
      </c>
      <c r="J31" s="22" t="s">
        <v>17</v>
      </c>
      <c r="K31" s="236">
        <v>12.195</v>
      </c>
      <c r="L31" s="23">
        <v>0.040138888888888884</v>
      </c>
      <c r="M31" s="24">
        <v>0.0032914218031069196</v>
      </c>
      <c r="N31" s="25">
        <v>11</v>
      </c>
    </row>
    <row r="32" spans="1:14" s="20" customFormat="1" ht="12" customHeight="1">
      <c r="A32" s="126">
        <v>24</v>
      </c>
      <c r="B32" s="129">
        <v>219</v>
      </c>
      <c r="C32" s="21" t="s">
        <v>48</v>
      </c>
      <c r="D32" s="22" t="s">
        <v>91</v>
      </c>
      <c r="E32" s="22" t="s">
        <v>14</v>
      </c>
      <c r="F32" s="22" t="s">
        <v>170</v>
      </c>
      <c r="G32" s="22" t="s">
        <v>15</v>
      </c>
      <c r="H32" s="22">
        <v>1972</v>
      </c>
      <c r="I32" s="22" t="s">
        <v>22</v>
      </c>
      <c r="J32" s="22" t="s">
        <v>17</v>
      </c>
      <c r="K32" s="236">
        <v>12.195</v>
      </c>
      <c r="L32" s="23">
        <v>0.04023148148148148</v>
      </c>
      <c r="M32" s="24">
        <v>0.0032990144716261976</v>
      </c>
      <c r="N32" s="25">
        <v>12</v>
      </c>
    </row>
    <row r="33" spans="1:14" s="20" customFormat="1" ht="12" customHeight="1">
      <c r="A33" s="126">
        <v>25</v>
      </c>
      <c r="B33" s="129">
        <v>106</v>
      </c>
      <c r="C33" s="21" t="s">
        <v>31</v>
      </c>
      <c r="D33" s="22" t="s">
        <v>32</v>
      </c>
      <c r="E33" s="22" t="s">
        <v>24</v>
      </c>
      <c r="F33" s="22" t="s">
        <v>90</v>
      </c>
      <c r="G33" s="22" t="s">
        <v>15</v>
      </c>
      <c r="H33" s="22">
        <v>1958</v>
      </c>
      <c r="I33" s="22" t="s">
        <v>40</v>
      </c>
      <c r="J33" s="22" t="s">
        <v>17</v>
      </c>
      <c r="K33" s="236">
        <v>12.195</v>
      </c>
      <c r="L33" s="23">
        <v>0.040462962962962964</v>
      </c>
      <c r="M33" s="24">
        <v>0.003317996142924392</v>
      </c>
      <c r="N33" s="25">
        <v>2</v>
      </c>
    </row>
    <row r="34" spans="1:14" s="49" customFormat="1" ht="12" customHeight="1">
      <c r="A34" s="127">
        <v>3</v>
      </c>
      <c r="B34" s="130">
        <v>215</v>
      </c>
      <c r="C34" s="47" t="s">
        <v>45</v>
      </c>
      <c r="D34" s="43" t="s">
        <v>59</v>
      </c>
      <c r="E34" s="43" t="s">
        <v>50</v>
      </c>
      <c r="F34" s="43" t="s">
        <v>50</v>
      </c>
      <c r="G34" s="43" t="s">
        <v>35</v>
      </c>
      <c r="H34" s="43">
        <v>1976</v>
      </c>
      <c r="I34" s="43" t="s">
        <v>38</v>
      </c>
      <c r="J34" s="43" t="s">
        <v>17</v>
      </c>
      <c r="K34" s="238">
        <v>12.195</v>
      </c>
      <c r="L34" s="44">
        <v>0.04090277777777778</v>
      </c>
      <c r="M34" s="45">
        <v>0.003354061318390962</v>
      </c>
      <c r="N34" s="46">
        <v>2</v>
      </c>
    </row>
    <row r="35" spans="1:14" s="20" customFormat="1" ht="12" customHeight="1">
      <c r="A35" s="126">
        <v>26</v>
      </c>
      <c r="B35" s="129">
        <v>216</v>
      </c>
      <c r="C35" s="21" t="s">
        <v>23</v>
      </c>
      <c r="D35" s="22" t="s">
        <v>44</v>
      </c>
      <c r="E35" s="22" t="s">
        <v>50</v>
      </c>
      <c r="F35" s="22" t="s">
        <v>78</v>
      </c>
      <c r="G35" s="22" t="s">
        <v>15</v>
      </c>
      <c r="H35" s="22">
        <v>1972</v>
      </c>
      <c r="I35" s="22" t="s">
        <v>22</v>
      </c>
      <c r="J35" s="22" t="s">
        <v>17</v>
      </c>
      <c r="K35" s="236">
        <v>12.195</v>
      </c>
      <c r="L35" s="23">
        <v>0.04090277777777778</v>
      </c>
      <c r="M35" s="24">
        <v>0.003354061318390962</v>
      </c>
      <c r="N35" s="25">
        <v>13</v>
      </c>
    </row>
    <row r="36" spans="1:14" s="20" customFormat="1" ht="12" customHeight="1">
      <c r="A36" s="126">
        <v>27</v>
      </c>
      <c r="B36" s="129">
        <v>222</v>
      </c>
      <c r="C36" s="21" t="s">
        <v>33</v>
      </c>
      <c r="D36" s="22" t="s">
        <v>180</v>
      </c>
      <c r="E36" s="22" t="s">
        <v>181</v>
      </c>
      <c r="F36" s="22" t="s">
        <v>181</v>
      </c>
      <c r="G36" s="22" t="s">
        <v>15</v>
      </c>
      <c r="H36" s="22">
        <v>1985</v>
      </c>
      <c r="I36" s="22" t="s">
        <v>19</v>
      </c>
      <c r="J36" s="22" t="s">
        <v>17</v>
      </c>
      <c r="K36" s="236">
        <v>12.195</v>
      </c>
      <c r="L36" s="23">
        <v>0.04092592592592593</v>
      </c>
      <c r="M36" s="24">
        <v>0.003355959485520781</v>
      </c>
      <c r="N36" s="25">
        <v>7</v>
      </c>
    </row>
    <row r="37" spans="1:14" s="20" customFormat="1" ht="12" customHeight="1">
      <c r="A37" s="126">
        <v>28</v>
      </c>
      <c r="B37" s="129">
        <v>178</v>
      </c>
      <c r="C37" s="21" t="s">
        <v>177</v>
      </c>
      <c r="D37" s="22" t="s">
        <v>178</v>
      </c>
      <c r="E37" s="22" t="s">
        <v>18</v>
      </c>
      <c r="F37" s="22" t="s">
        <v>176</v>
      </c>
      <c r="G37" s="22" t="s">
        <v>15</v>
      </c>
      <c r="H37" s="22">
        <v>1972</v>
      </c>
      <c r="I37" s="22" t="s">
        <v>22</v>
      </c>
      <c r="J37" s="22" t="s">
        <v>17</v>
      </c>
      <c r="K37" s="236">
        <v>12.195</v>
      </c>
      <c r="L37" s="23">
        <v>0.0416550925925926</v>
      </c>
      <c r="M37" s="24">
        <v>0.003415751750110094</v>
      </c>
      <c r="N37" s="25">
        <v>14</v>
      </c>
    </row>
    <row r="38" spans="1:14" s="123" customFormat="1" ht="12.75">
      <c r="A38" s="126">
        <v>29</v>
      </c>
      <c r="B38" s="134">
        <v>214</v>
      </c>
      <c r="C38" s="21" t="s">
        <v>76</v>
      </c>
      <c r="D38" s="22" t="s">
        <v>94</v>
      </c>
      <c r="E38" s="22" t="s">
        <v>179</v>
      </c>
      <c r="F38" s="22" t="s">
        <v>179</v>
      </c>
      <c r="G38" s="22" t="s">
        <v>15</v>
      </c>
      <c r="H38" s="22">
        <v>1971</v>
      </c>
      <c r="I38" s="22" t="s">
        <v>22</v>
      </c>
      <c r="J38" s="22" t="s">
        <v>17</v>
      </c>
      <c r="K38" s="236">
        <v>12.195</v>
      </c>
      <c r="L38" s="23">
        <v>0.04189814814814815</v>
      </c>
      <c r="M38" s="24">
        <v>0.003435682504973198</v>
      </c>
      <c r="N38" s="135">
        <v>15</v>
      </c>
    </row>
    <row r="39" spans="1:14" s="123" customFormat="1" ht="12.75">
      <c r="A39" s="126">
        <v>30</v>
      </c>
      <c r="B39" s="134">
        <v>286</v>
      </c>
      <c r="C39" s="21" t="s">
        <v>102</v>
      </c>
      <c r="D39" s="22" t="s">
        <v>254</v>
      </c>
      <c r="E39" s="22" t="s">
        <v>24</v>
      </c>
      <c r="F39" s="22" t="s">
        <v>66</v>
      </c>
      <c r="G39" s="22" t="s">
        <v>15</v>
      </c>
      <c r="H39" s="22">
        <v>1960</v>
      </c>
      <c r="I39" s="22" t="s">
        <v>25</v>
      </c>
      <c r="J39" s="22" t="s">
        <v>17</v>
      </c>
      <c r="K39" s="236">
        <v>12.195</v>
      </c>
      <c r="L39" s="23">
        <v>0.0421412037037037</v>
      </c>
      <c r="M39" s="24">
        <v>0.003455613259836302</v>
      </c>
      <c r="N39" s="135">
        <v>1</v>
      </c>
    </row>
    <row r="40" spans="1:14" s="20" customFormat="1" ht="12" customHeight="1">
      <c r="A40" s="126">
        <v>31</v>
      </c>
      <c r="B40" s="129">
        <v>112</v>
      </c>
      <c r="C40" s="21" t="s">
        <v>36</v>
      </c>
      <c r="D40" s="22" t="s">
        <v>171</v>
      </c>
      <c r="E40" s="22" t="s">
        <v>24</v>
      </c>
      <c r="F40" s="22" t="s">
        <v>172</v>
      </c>
      <c r="G40" s="22" t="s">
        <v>15</v>
      </c>
      <c r="H40" s="22">
        <v>1984</v>
      </c>
      <c r="I40" s="22" t="s">
        <v>19</v>
      </c>
      <c r="J40" s="22" t="s">
        <v>17</v>
      </c>
      <c r="K40" s="236">
        <v>12.195</v>
      </c>
      <c r="L40" s="23">
        <v>0.042337962962962966</v>
      </c>
      <c r="M40" s="24">
        <v>0.0034717476804397678</v>
      </c>
      <c r="N40" s="25">
        <v>8</v>
      </c>
    </row>
    <row r="41" spans="1:14" s="20" customFormat="1" ht="12" customHeight="1">
      <c r="A41" s="126">
        <v>32</v>
      </c>
      <c r="B41" s="129">
        <v>249</v>
      </c>
      <c r="C41" s="21" t="s">
        <v>214</v>
      </c>
      <c r="D41" s="22" t="s">
        <v>215</v>
      </c>
      <c r="E41" s="22" t="s">
        <v>52</v>
      </c>
      <c r="F41" s="22" t="s">
        <v>216</v>
      </c>
      <c r="G41" s="22" t="s">
        <v>15</v>
      </c>
      <c r="H41" s="22">
        <v>1968</v>
      </c>
      <c r="I41" s="22" t="s">
        <v>25</v>
      </c>
      <c r="J41" s="22" t="s">
        <v>17</v>
      </c>
      <c r="K41" s="236">
        <v>12.195</v>
      </c>
      <c r="L41" s="23">
        <v>0.04247685185185185</v>
      </c>
      <c r="M41" s="24">
        <v>0.003483136683218684</v>
      </c>
      <c r="N41" s="25">
        <v>2</v>
      </c>
    </row>
    <row r="42" spans="1:14" s="20" customFormat="1" ht="12" customHeight="1">
      <c r="A42" s="126">
        <v>33</v>
      </c>
      <c r="B42" s="129">
        <v>165</v>
      </c>
      <c r="C42" s="21" t="s">
        <v>186</v>
      </c>
      <c r="D42" s="22" t="s">
        <v>100</v>
      </c>
      <c r="E42" s="22" t="s">
        <v>101</v>
      </c>
      <c r="F42" s="22" t="s">
        <v>101</v>
      </c>
      <c r="G42" s="22" t="s">
        <v>15</v>
      </c>
      <c r="H42" s="22">
        <v>1971</v>
      </c>
      <c r="I42" s="22" t="s">
        <v>22</v>
      </c>
      <c r="J42" s="22" t="s">
        <v>17</v>
      </c>
      <c r="K42" s="236">
        <v>12.195</v>
      </c>
      <c r="L42" s="23">
        <v>0.04262731481481482</v>
      </c>
      <c r="M42" s="24">
        <v>0.0034954747695625107</v>
      </c>
      <c r="N42" s="25">
        <v>16</v>
      </c>
    </row>
    <row r="43" spans="1:14" s="20" customFormat="1" ht="12" customHeight="1">
      <c r="A43" s="126">
        <v>33</v>
      </c>
      <c r="B43" s="129">
        <v>78</v>
      </c>
      <c r="C43" s="21" t="s">
        <v>29</v>
      </c>
      <c r="D43" s="22" t="s">
        <v>30</v>
      </c>
      <c r="E43" s="22" t="s">
        <v>14</v>
      </c>
      <c r="F43" s="22" t="s">
        <v>14</v>
      </c>
      <c r="G43" s="22" t="s">
        <v>15</v>
      </c>
      <c r="H43" s="22">
        <v>1960</v>
      </c>
      <c r="I43" s="22" t="s">
        <v>25</v>
      </c>
      <c r="J43" s="22" t="s">
        <v>17</v>
      </c>
      <c r="K43" s="236">
        <v>12.195</v>
      </c>
      <c r="L43" s="23">
        <v>0.04262731481481482</v>
      </c>
      <c r="M43" s="24">
        <v>0.0034954747695625107</v>
      </c>
      <c r="N43" s="25">
        <v>3</v>
      </c>
    </row>
    <row r="44" spans="1:14" s="20" customFormat="1" ht="12" customHeight="1">
      <c r="A44" s="126">
        <v>35</v>
      </c>
      <c r="B44" s="129">
        <v>228</v>
      </c>
      <c r="C44" s="21" t="s">
        <v>33</v>
      </c>
      <c r="D44" s="22" t="s">
        <v>127</v>
      </c>
      <c r="E44" s="22" t="s">
        <v>14</v>
      </c>
      <c r="F44" s="22" t="s">
        <v>194</v>
      </c>
      <c r="G44" s="22" t="s">
        <v>15</v>
      </c>
      <c r="H44" s="22">
        <v>1976</v>
      </c>
      <c r="I44" s="22" t="s">
        <v>22</v>
      </c>
      <c r="J44" s="22" t="s">
        <v>17</v>
      </c>
      <c r="K44" s="236">
        <v>12.195</v>
      </c>
      <c r="L44" s="23">
        <v>0.042928240740740746</v>
      </c>
      <c r="M44" s="24">
        <v>0.0035201509422501634</v>
      </c>
      <c r="N44" s="25">
        <v>17</v>
      </c>
    </row>
    <row r="45" spans="1:14" s="49" customFormat="1" ht="12" customHeight="1">
      <c r="A45" s="127">
        <v>4</v>
      </c>
      <c r="B45" s="130">
        <v>116</v>
      </c>
      <c r="C45" s="47" t="s">
        <v>184</v>
      </c>
      <c r="D45" s="43" t="s">
        <v>185</v>
      </c>
      <c r="E45" s="43" t="s">
        <v>95</v>
      </c>
      <c r="F45" s="43" t="s">
        <v>66</v>
      </c>
      <c r="G45" s="43" t="s">
        <v>35</v>
      </c>
      <c r="H45" s="43">
        <v>1971</v>
      </c>
      <c r="I45" s="43" t="s">
        <v>38</v>
      </c>
      <c r="J45" s="43" t="s">
        <v>17</v>
      </c>
      <c r="K45" s="238">
        <v>12.195</v>
      </c>
      <c r="L45" s="44">
        <v>0.042951388888888886</v>
      </c>
      <c r="M45" s="45">
        <v>0.0035220491093799823</v>
      </c>
      <c r="N45" s="46">
        <v>3</v>
      </c>
    </row>
    <row r="46" spans="1:14" s="20" customFormat="1" ht="12" customHeight="1">
      <c r="A46" s="126">
        <v>36</v>
      </c>
      <c r="B46" s="129">
        <v>230</v>
      </c>
      <c r="C46" s="21" t="s">
        <v>48</v>
      </c>
      <c r="D46" s="22" t="s">
        <v>34</v>
      </c>
      <c r="E46" s="22" t="s">
        <v>14</v>
      </c>
      <c r="F46" s="22" t="s">
        <v>134</v>
      </c>
      <c r="G46" s="22" t="s">
        <v>15</v>
      </c>
      <c r="H46" s="22">
        <v>1972</v>
      </c>
      <c r="I46" s="22" t="s">
        <v>22</v>
      </c>
      <c r="J46" s="22" t="s">
        <v>17</v>
      </c>
      <c r="K46" s="236">
        <v>12.195</v>
      </c>
      <c r="L46" s="23">
        <v>0.04328703703703704</v>
      </c>
      <c r="M46" s="24">
        <v>0.003549572532762365</v>
      </c>
      <c r="N46" s="25">
        <v>18</v>
      </c>
    </row>
    <row r="47" spans="1:14" s="20" customFormat="1" ht="12" customHeight="1">
      <c r="A47" s="126">
        <v>36</v>
      </c>
      <c r="B47" s="129">
        <v>213</v>
      </c>
      <c r="C47" s="21" t="s">
        <v>48</v>
      </c>
      <c r="D47" s="22" t="s">
        <v>94</v>
      </c>
      <c r="E47" s="22" t="s">
        <v>95</v>
      </c>
      <c r="F47" s="22" t="s">
        <v>96</v>
      </c>
      <c r="G47" s="22" t="s">
        <v>15</v>
      </c>
      <c r="H47" s="22">
        <v>1965</v>
      </c>
      <c r="I47" s="22" t="s">
        <v>25</v>
      </c>
      <c r="J47" s="22" t="s">
        <v>17</v>
      </c>
      <c r="K47" s="236">
        <v>12.195</v>
      </c>
      <c r="L47" s="23">
        <v>0.04328703703703704</v>
      </c>
      <c r="M47" s="24">
        <v>0.003549572532762365</v>
      </c>
      <c r="N47" s="57">
        <v>4</v>
      </c>
    </row>
    <row r="48" spans="1:14" s="20" customFormat="1" ht="12" customHeight="1">
      <c r="A48" s="126">
        <v>38</v>
      </c>
      <c r="B48" s="129">
        <v>104</v>
      </c>
      <c r="C48" s="21" t="s">
        <v>46</v>
      </c>
      <c r="D48" s="22" t="s">
        <v>85</v>
      </c>
      <c r="E48" s="22" t="s">
        <v>86</v>
      </c>
      <c r="F48" s="22" t="s">
        <v>66</v>
      </c>
      <c r="G48" s="22" t="s">
        <v>15</v>
      </c>
      <c r="H48" s="22">
        <v>1986</v>
      </c>
      <c r="I48" s="22" t="s">
        <v>19</v>
      </c>
      <c r="J48" s="22" t="s">
        <v>17</v>
      </c>
      <c r="K48" s="236">
        <v>12.195</v>
      </c>
      <c r="L48" s="23">
        <v>0.04370370370370371</v>
      </c>
      <c r="M48" s="24">
        <v>0.003583739541099115</v>
      </c>
      <c r="N48" s="57">
        <v>9</v>
      </c>
    </row>
    <row r="49" spans="1:14" s="20" customFormat="1" ht="12" customHeight="1">
      <c r="A49" s="126">
        <v>39</v>
      </c>
      <c r="B49" s="129">
        <v>294</v>
      </c>
      <c r="C49" s="21" t="s">
        <v>36</v>
      </c>
      <c r="D49" s="22" t="s">
        <v>255</v>
      </c>
      <c r="E49" s="22" t="s">
        <v>14</v>
      </c>
      <c r="F49" s="22" t="s">
        <v>93</v>
      </c>
      <c r="G49" s="22" t="s">
        <v>15</v>
      </c>
      <c r="H49" s="22">
        <v>1982</v>
      </c>
      <c r="I49" s="22" t="s">
        <v>19</v>
      </c>
      <c r="J49" s="22" t="s">
        <v>17</v>
      </c>
      <c r="K49" s="236">
        <v>12.195</v>
      </c>
      <c r="L49" s="23">
        <v>0.04412037037037037</v>
      </c>
      <c r="M49" s="24">
        <v>0.0036179065494358646</v>
      </c>
      <c r="N49" s="57">
        <v>10</v>
      </c>
    </row>
    <row r="50" spans="1:14" s="49" customFormat="1" ht="12" customHeight="1">
      <c r="A50" s="127">
        <v>5</v>
      </c>
      <c r="B50" s="130">
        <v>242</v>
      </c>
      <c r="C50" s="47" t="s">
        <v>148</v>
      </c>
      <c r="D50" s="43" t="s">
        <v>182</v>
      </c>
      <c r="E50" s="43" t="s">
        <v>183</v>
      </c>
      <c r="F50" s="43" t="s">
        <v>66</v>
      </c>
      <c r="G50" s="43" t="s">
        <v>35</v>
      </c>
      <c r="H50" s="43">
        <v>1969</v>
      </c>
      <c r="I50" s="43" t="s">
        <v>38</v>
      </c>
      <c r="J50" s="43" t="s">
        <v>17</v>
      </c>
      <c r="K50" s="238">
        <v>12.195</v>
      </c>
      <c r="L50" s="44">
        <v>0.04414351851851852</v>
      </c>
      <c r="M50" s="45">
        <v>0.0036198047165656843</v>
      </c>
      <c r="N50" s="46">
        <v>4</v>
      </c>
    </row>
    <row r="51" spans="1:14" s="20" customFormat="1" ht="12" customHeight="1">
      <c r="A51" s="126">
        <v>40</v>
      </c>
      <c r="B51" s="129">
        <v>105</v>
      </c>
      <c r="C51" s="21" t="s">
        <v>174</v>
      </c>
      <c r="D51" s="22" t="s">
        <v>187</v>
      </c>
      <c r="E51" s="22" t="s">
        <v>24</v>
      </c>
      <c r="F51" s="22" t="s">
        <v>90</v>
      </c>
      <c r="G51" s="22" t="s">
        <v>15</v>
      </c>
      <c r="H51" s="22">
        <v>1967</v>
      </c>
      <c r="I51" s="22" t="s">
        <v>22</v>
      </c>
      <c r="J51" s="22" t="s">
        <v>17</v>
      </c>
      <c r="K51" s="236">
        <v>12.195</v>
      </c>
      <c r="L51" s="23">
        <v>0.04532407407407407</v>
      </c>
      <c r="M51" s="24">
        <v>0.0037166112401864756</v>
      </c>
      <c r="N51" s="25">
        <v>19</v>
      </c>
    </row>
    <row r="52" spans="1:14" s="49" customFormat="1" ht="12" customHeight="1">
      <c r="A52" s="127">
        <v>6</v>
      </c>
      <c r="B52" s="130">
        <v>254</v>
      </c>
      <c r="C52" s="47" t="s">
        <v>217</v>
      </c>
      <c r="D52" s="43" t="s">
        <v>218</v>
      </c>
      <c r="E52" s="43" t="s">
        <v>24</v>
      </c>
      <c r="F52" s="43" t="s">
        <v>90</v>
      </c>
      <c r="G52" s="43" t="s">
        <v>35</v>
      </c>
      <c r="H52" s="43">
        <v>1990</v>
      </c>
      <c r="I52" s="43" t="s">
        <v>69</v>
      </c>
      <c r="J52" s="43" t="s">
        <v>17</v>
      </c>
      <c r="K52" s="238">
        <v>12.195</v>
      </c>
      <c r="L52" s="44">
        <v>0.045347222222222226</v>
      </c>
      <c r="M52" s="45">
        <v>0.0037185094073162958</v>
      </c>
      <c r="N52" s="46">
        <v>2</v>
      </c>
    </row>
    <row r="53" spans="1:14" s="20" customFormat="1" ht="12.75">
      <c r="A53" s="126">
        <v>41</v>
      </c>
      <c r="B53" s="129">
        <v>101</v>
      </c>
      <c r="C53" s="21" t="s">
        <v>188</v>
      </c>
      <c r="D53" s="22" t="s">
        <v>98</v>
      </c>
      <c r="E53" s="22" t="s">
        <v>84</v>
      </c>
      <c r="F53" s="22" t="s">
        <v>81</v>
      </c>
      <c r="G53" s="22" t="s">
        <v>15</v>
      </c>
      <c r="H53" s="22">
        <v>1979</v>
      </c>
      <c r="I53" s="22" t="s">
        <v>19</v>
      </c>
      <c r="J53" s="22" t="s">
        <v>17</v>
      </c>
      <c r="K53" s="236">
        <v>12.195</v>
      </c>
      <c r="L53" s="23">
        <v>0.04653935185185185</v>
      </c>
      <c r="M53" s="24">
        <v>0.003816265014501997</v>
      </c>
      <c r="N53" s="25">
        <v>11</v>
      </c>
    </row>
    <row r="54" spans="1:14" s="20" customFormat="1" ht="12" customHeight="1">
      <c r="A54" s="126">
        <v>42</v>
      </c>
      <c r="B54" s="129">
        <v>114</v>
      </c>
      <c r="C54" s="21" t="s">
        <v>88</v>
      </c>
      <c r="D54" s="22" t="s">
        <v>89</v>
      </c>
      <c r="E54" s="22" t="s">
        <v>21</v>
      </c>
      <c r="F54" s="22" t="s">
        <v>151</v>
      </c>
      <c r="G54" s="22" t="s">
        <v>15</v>
      </c>
      <c r="H54" s="22">
        <v>1975</v>
      </c>
      <c r="I54" s="22" t="s">
        <v>22</v>
      </c>
      <c r="J54" s="22" t="s">
        <v>17</v>
      </c>
      <c r="K54" s="236">
        <v>12.195</v>
      </c>
      <c r="L54" s="23">
        <v>0.046851851851851846</v>
      </c>
      <c r="M54" s="24">
        <v>0.0038418902707545587</v>
      </c>
      <c r="N54" s="25">
        <v>20</v>
      </c>
    </row>
    <row r="55" spans="1:14" s="49" customFormat="1" ht="12" customHeight="1">
      <c r="A55" s="127">
        <v>7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238">
        <v>12.195</v>
      </c>
      <c r="L55" s="44">
        <v>0.04721064814814815</v>
      </c>
      <c r="M55" s="45">
        <v>0.0038713118612667607</v>
      </c>
      <c r="N55" s="46">
        <v>5</v>
      </c>
    </row>
    <row r="56" spans="1:14" s="20" customFormat="1" ht="12" customHeight="1">
      <c r="A56" s="126">
        <v>43</v>
      </c>
      <c r="B56" s="129">
        <v>117</v>
      </c>
      <c r="C56" s="21" t="s">
        <v>189</v>
      </c>
      <c r="D56" s="22" t="s">
        <v>190</v>
      </c>
      <c r="E56" s="22" t="s">
        <v>24</v>
      </c>
      <c r="F56" s="22" t="s">
        <v>70</v>
      </c>
      <c r="G56" s="22" t="s">
        <v>15</v>
      </c>
      <c r="H56" s="22">
        <v>1969</v>
      </c>
      <c r="I56" s="22" t="s">
        <v>22</v>
      </c>
      <c r="J56" s="22" t="s">
        <v>17</v>
      </c>
      <c r="K56" s="236">
        <v>12.195</v>
      </c>
      <c r="L56" s="23">
        <v>0.04810185185185185</v>
      </c>
      <c r="M56" s="24">
        <v>0.003944391295764809</v>
      </c>
      <c r="N56" s="25">
        <v>21</v>
      </c>
    </row>
    <row r="57" spans="1:14" s="49" customFormat="1" ht="12" customHeight="1">
      <c r="A57" s="127">
        <v>8</v>
      </c>
      <c r="B57" s="130">
        <v>199</v>
      </c>
      <c r="C57" s="47" t="s">
        <v>130</v>
      </c>
      <c r="D57" s="43" t="s">
        <v>131</v>
      </c>
      <c r="E57" s="43" t="s">
        <v>132</v>
      </c>
      <c r="F57" s="43" t="s">
        <v>87</v>
      </c>
      <c r="G57" s="43" t="s">
        <v>35</v>
      </c>
      <c r="H57" s="43">
        <v>1972</v>
      </c>
      <c r="I57" s="43" t="s">
        <v>38</v>
      </c>
      <c r="J57" s="43" t="s">
        <v>17</v>
      </c>
      <c r="K57" s="238">
        <v>12.195</v>
      </c>
      <c r="L57" s="44">
        <v>0.055057870370370375</v>
      </c>
      <c r="M57" s="45">
        <v>0.004514790518275553</v>
      </c>
      <c r="N57" s="46">
        <v>6</v>
      </c>
    </row>
    <row r="58" spans="1:14" s="49" customFormat="1" ht="12" customHeight="1">
      <c r="A58" s="127">
        <v>8</v>
      </c>
      <c r="B58" s="130">
        <v>196</v>
      </c>
      <c r="C58" s="47" t="s">
        <v>117</v>
      </c>
      <c r="D58" s="43" t="s">
        <v>129</v>
      </c>
      <c r="E58" s="43" t="s">
        <v>52</v>
      </c>
      <c r="F58" s="43" t="s">
        <v>52</v>
      </c>
      <c r="G58" s="43" t="s">
        <v>35</v>
      </c>
      <c r="H58" s="43">
        <v>1972</v>
      </c>
      <c r="I58" s="43" t="s">
        <v>38</v>
      </c>
      <c r="J58" s="43" t="s">
        <v>17</v>
      </c>
      <c r="K58" s="238">
        <v>12.195</v>
      </c>
      <c r="L58" s="44">
        <v>0.055057870370370375</v>
      </c>
      <c r="M58" s="45">
        <v>0.004514790518275553</v>
      </c>
      <c r="N58" s="46">
        <v>7</v>
      </c>
    </row>
    <row r="59" spans="1:14" s="20" customFormat="1" ht="12" customHeight="1">
      <c r="A59" s="240">
        <v>44</v>
      </c>
      <c r="B59" s="241">
        <v>293</v>
      </c>
      <c r="C59" s="242" t="s">
        <v>46</v>
      </c>
      <c r="D59" s="243" t="s">
        <v>256</v>
      </c>
      <c r="E59" s="243" t="s">
        <v>52</v>
      </c>
      <c r="F59" s="243" t="s">
        <v>87</v>
      </c>
      <c r="G59" s="243" t="s">
        <v>15</v>
      </c>
      <c r="H59" s="243">
        <v>1969</v>
      </c>
      <c r="I59" s="243" t="s">
        <v>22</v>
      </c>
      <c r="J59" s="243" t="s">
        <v>17</v>
      </c>
      <c r="K59" s="244">
        <v>10</v>
      </c>
      <c r="L59" s="245">
        <v>0.03547453703703704</v>
      </c>
      <c r="M59" s="246">
        <v>0.003547453703703704</v>
      </c>
      <c r="N59" s="247">
        <v>22</v>
      </c>
    </row>
    <row r="60" spans="1:14" s="249" customFormat="1" ht="12" customHeight="1" thickBot="1">
      <c r="A60" s="220">
        <v>45</v>
      </c>
      <c r="B60" s="221">
        <v>280</v>
      </c>
      <c r="C60" s="222" t="s">
        <v>36</v>
      </c>
      <c r="D60" s="223" t="s">
        <v>37</v>
      </c>
      <c r="E60" s="223" t="s">
        <v>14</v>
      </c>
      <c r="F60" s="223" t="s">
        <v>236</v>
      </c>
      <c r="G60" s="223" t="s">
        <v>15</v>
      </c>
      <c r="H60" s="223">
        <v>1959</v>
      </c>
      <c r="I60" s="223" t="s">
        <v>25</v>
      </c>
      <c r="J60" s="223" t="s">
        <v>17</v>
      </c>
      <c r="K60" s="248">
        <v>10</v>
      </c>
      <c r="L60" s="224">
        <v>0.040497685185185185</v>
      </c>
      <c r="M60" s="225">
        <v>0.0040497685185185185</v>
      </c>
      <c r="N60" s="226">
        <v>5</v>
      </c>
    </row>
    <row r="61" spans="3:14" s="10" customFormat="1" ht="13.5" thickBot="1">
      <c r="C61" s="2"/>
      <c r="D61" s="2"/>
      <c r="E61" s="2"/>
      <c r="F61" s="2"/>
      <c r="G61" s="2"/>
      <c r="H61" s="2"/>
      <c r="I61" s="2"/>
      <c r="J61" s="2"/>
      <c r="K61" s="28">
        <v>654.1400000000003</v>
      </c>
      <c r="L61" s="29">
        <v>2.172708333333334</v>
      </c>
      <c r="M61" s="30">
        <v>0.0033214729772423836</v>
      </c>
      <c r="N61" s="53">
        <v>0.04050536295747087</v>
      </c>
    </row>
    <row r="62" spans="1:14" s="39" customFormat="1" ht="13.5" thickBot="1">
      <c r="A62" s="172" t="s">
        <v>65</v>
      </c>
      <c r="L62" s="173"/>
      <c r="N62" s="174"/>
    </row>
    <row r="63" spans="1:14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</row>
    <row r="64" spans="1:14" s="39" customFormat="1" ht="12.75">
      <c r="A64" s="102">
        <v>1</v>
      </c>
      <c r="B64" s="103">
        <v>186</v>
      </c>
      <c r="C64" s="103" t="s">
        <v>105</v>
      </c>
      <c r="D64" s="104" t="s">
        <v>103</v>
      </c>
      <c r="E64" s="104" t="s">
        <v>52</v>
      </c>
      <c r="F64" s="104" t="s">
        <v>52</v>
      </c>
      <c r="G64" s="104" t="s">
        <v>15</v>
      </c>
      <c r="H64" s="104">
        <v>2004</v>
      </c>
      <c r="I64" s="104" t="s">
        <v>16</v>
      </c>
      <c r="J64" s="250" t="s">
        <v>58</v>
      </c>
      <c r="K64" s="251">
        <v>6.097</v>
      </c>
      <c r="L64" s="105">
        <v>0.02791666666666667</v>
      </c>
      <c r="M64" s="106">
        <v>0.004578379117124505</v>
      </c>
      <c r="N64" s="107">
        <v>1</v>
      </c>
    </row>
    <row r="65" spans="1:14" s="254" customFormat="1" ht="12.75">
      <c r="A65" s="252">
        <v>2</v>
      </c>
      <c r="B65" s="253">
        <v>192</v>
      </c>
      <c r="C65" s="253" t="s">
        <v>102</v>
      </c>
      <c r="D65" s="111" t="s">
        <v>103</v>
      </c>
      <c r="E65" s="111" t="s">
        <v>52</v>
      </c>
      <c r="F65" s="111" t="s">
        <v>52</v>
      </c>
      <c r="G65" s="111" t="s">
        <v>15</v>
      </c>
      <c r="H65" s="111">
        <v>1978</v>
      </c>
      <c r="I65" s="111" t="s">
        <v>22</v>
      </c>
      <c r="J65" s="111" t="s">
        <v>58</v>
      </c>
      <c r="K65" s="111">
        <v>6.097</v>
      </c>
      <c r="L65" s="112">
        <v>0.028101851851851854</v>
      </c>
      <c r="M65" s="113">
        <v>0.004608749791201616</v>
      </c>
      <c r="N65" s="114">
        <v>1</v>
      </c>
    </row>
    <row r="66" spans="1:14" s="52" customFormat="1" ht="12.75">
      <c r="A66" s="108">
        <v>3</v>
      </c>
      <c r="B66" s="109">
        <v>98</v>
      </c>
      <c r="C66" s="109" t="s">
        <v>97</v>
      </c>
      <c r="D66" s="110" t="s">
        <v>83</v>
      </c>
      <c r="E66" s="110" t="s">
        <v>84</v>
      </c>
      <c r="F66" s="110" t="s">
        <v>81</v>
      </c>
      <c r="G66" s="110" t="s">
        <v>15</v>
      </c>
      <c r="H66" s="110">
        <v>2000</v>
      </c>
      <c r="I66" s="110" t="s">
        <v>16</v>
      </c>
      <c r="J66" s="110" t="s">
        <v>58</v>
      </c>
      <c r="K66" s="255">
        <v>6.097</v>
      </c>
      <c r="L66" s="228">
        <v>0.029108796296296296</v>
      </c>
      <c r="M66" s="229">
        <v>0.004773890331495907</v>
      </c>
      <c r="N66" s="230">
        <v>2</v>
      </c>
    </row>
    <row r="67" spans="1:14" s="52" customFormat="1" ht="12.75">
      <c r="A67" s="108">
        <v>4</v>
      </c>
      <c r="B67" s="109">
        <v>283</v>
      </c>
      <c r="C67" s="109" t="s">
        <v>186</v>
      </c>
      <c r="D67" s="110" t="s">
        <v>257</v>
      </c>
      <c r="E67" s="110" t="s">
        <v>258</v>
      </c>
      <c r="F67" s="110" t="s">
        <v>259</v>
      </c>
      <c r="G67" s="110" t="s">
        <v>15</v>
      </c>
      <c r="H67" s="110">
        <v>1963</v>
      </c>
      <c r="I67" s="110" t="s">
        <v>25</v>
      </c>
      <c r="J67" s="110" t="s">
        <v>58</v>
      </c>
      <c r="K67" s="255">
        <v>6.097</v>
      </c>
      <c r="L67" s="228">
        <v>0.02918981481481481</v>
      </c>
      <c r="M67" s="229">
        <v>0.004787177501404643</v>
      </c>
      <c r="N67" s="230">
        <v>1</v>
      </c>
    </row>
    <row r="68" spans="1:14" s="52" customFormat="1" ht="12.75">
      <c r="A68" s="40">
        <v>1</v>
      </c>
      <c r="B68" s="41">
        <v>184</v>
      </c>
      <c r="C68" s="41" t="s">
        <v>104</v>
      </c>
      <c r="D68" s="42" t="s">
        <v>103</v>
      </c>
      <c r="E68" s="42" t="s">
        <v>52</v>
      </c>
      <c r="F68" s="42" t="s">
        <v>52</v>
      </c>
      <c r="G68" s="42" t="s">
        <v>35</v>
      </c>
      <c r="H68" s="42">
        <v>1977</v>
      </c>
      <c r="I68" s="42" t="s">
        <v>38</v>
      </c>
      <c r="J68" s="43" t="s">
        <v>58</v>
      </c>
      <c r="K68" s="256">
        <v>6.097</v>
      </c>
      <c r="L68" s="44">
        <v>0.03078703703703704</v>
      </c>
      <c r="M68" s="232">
        <v>0.005049124565319728</v>
      </c>
      <c r="N68" s="46">
        <v>1</v>
      </c>
    </row>
    <row r="69" spans="1:14" s="49" customFormat="1" ht="12" customHeight="1">
      <c r="A69" s="127">
        <v>2</v>
      </c>
      <c r="B69" s="130">
        <v>99</v>
      </c>
      <c r="C69" s="47" t="s">
        <v>117</v>
      </c>
      <c r="D69" s="43" t="s">
        <v>118</v>
      </c>
      <c r="E69" s="43" t="s">
        <v>84</v>
      </c>
      <c r="F69" s="43" t="s">
        <v>81</v>
      </c>
      <c r="G69" s="43" t="s">
        <v>35</v>
      </c>
      <c r="H69" s="43">
        <v>1978</v>
      </c>
      <c r="I69" s="43" t="s">
        <v>38</v>
      </c>
      <c r="J69" s="43" t="s">
        <v>17</v>
      </c>
      <c r="K69" s="256">
        <v>6.097</v>
      </c>
      <c r="L69" s="44">
        <v>0.03091435185185185</v>
      </c>
      <c r="M69" s="232">
        <v>0.0050700044037477405</v>
      </c>
      <c r="N69" s="46">
        <v>2</v>
      </c>
    </row>
    <row r="70" spans="1:14" s="49" customFormat="1" ht="12" customHeight="1">
      <c r="A70" s="127">
        <v>3</v>
      </c>
      <c r="B70" s="130">
        <v>282</v>
      </c>
      <c r="C70" s="47" t="s">
        <v>260</v>
      </c>
      <c r="D70" s="43" t="s">
        <v>261</v>
      </c>
      <c r="E70" s="43" t="s">
        <v>258</v>
      </c>
      <c r="F70" s="43" t="s">
        <v>259</v>
      </c>
      <c r="G70" s="43" t="s">
        <v>35</v>
      </c>
      <c r="H70" s="43">
        <v>1960</v>
      </c>
      <c r="I70" s="43" t="s">
        <v>39</v>
      </c>
      <c r="J70" s="43" t="s">
        <v>17</v>
      </c>
      <c r="K70" s="256">
        <v>6.097</v>
      </c>
      <c r="L70" s="44">
        <v>0.03328703703703704</v>
      </c>
      <c r="M70" s="232">
        <v>0.005459128665360728</v>
      </c>
      <c r="N70" s="46">
        <v>1</v>
      </c>
    </row>
    <row r="71" spans="1:14" s="52" customFormat="1" ht="12.75">
      <c r="A71" s="108">
        <v>5</v>
      </c>
      <c r="B71" s="109">
        <v>272</v>
      </c>
      <c r="C71" s="109" t="s">
        <v>46</v>
      </c>
      <c r="D71" s="110" t="s">
        <v>242</v>
      </c>
      <c r="E71" s="110" t="s">
        <v>52</v>
      </c>
      <c r="F71" s="110" t="s">
        <v>52</v>
      </c>
      <c r="G71" s="110" t="s">
        <v>15</v>
      </c>
      <c r="H71" s="110">
        <v>1966</v>
      </c>
      <c r="I71" s="110" t="s">
        <v>25</v>
      </c>
      <c r="J71" s="110" t="s">
        <v>58</v>
      </c>
      <c r="K71" s="255">
        <v>6.097</v>
      </c>
      <c r="L71" s="228">
        <v>0.03435185185185185</v>
      </c>
      <c r="M71" s="229">
        <v>0.005633760041304116</v>
      </c>
      <c r="N71" s="230">
        <v>2</v>
      </c>
    </row>
    <row r="72" spans="1:14" s="52" customFormat="1" ht="12.75">
      <c r="A72" s="40">
        <v>4</v>
      </c>
      <c r="B72" s="41">
        <v>224</v>
      </c>
      <c r="C72" s="41" t="s">
        <v>119</v>
      </c>
      <c r="D72" s="42" t="s">
        <v>37</v>
      </c>
      <c r="E72" s="42" t="s">
        <v>14</v>
      </c>
      <c r="F72" s="42" t="s">
        <v>14</v>
      </c>
      <c r="G72" s="42" t="s">
        <v>35</v>
      </c>
      <c r="H72" s="42">
        <v>1962</v>
      </c>
      <c r="I72" s="42" t="s">
        <v>39</v>
      </c>
      <c r="J72" s="42" t="s">
        <v>58</v>
      </c>
      <c r="K72" s="256">
        <v>6.097</v>
      </c>
      <c r="L72" s="231">
        <v>0.035312500000000004</v>
      </c>
      <c r="M72" s="232">
        <v>0.005791307913079131</v>
      </c>
      <c r="N72" s="233">
        <v>2</v>
      </c>
    </row>
    <row r="73" spans="1:14" s="52" customFormat="1" ht="12.75">
      <c r="A73" s="40">
        <v>4</v>
      </c>
      <c r="B73" s="41">
        <v>229</v>
      </c>
      <c r="C73" s="41" t="s">
        <v>99</v>
      </c>
      <c r="D73" s="42" t="s">
        <v>100</v>
      </c>
      <c r="E73" s="42" t="s">
        <v>101</v>
      </c>
      <c r="F73" s="42" t="s">
        <v>101</v>
      </c>
      <c r="G73" s="42" t="s">
        <v>35</v>
      </c>
      <c r="H73" s="42">
        <v>1973</v>
      </c>
      <c r="I73" s="42" t="s">
        <v>38</v>
      </c>
      <c r="J73" s="43" t="s">
        <v>58</v>
      </c>
      <c r="K73" s="238">
        <v>6.097</v>
      </c>
      <c r="L73" s="231">
        <v>0.035312500000000004</v>
      </c>
      <c r="M73" s="45">
        <v>0.005791307913079131</v>
      </c>
      <c r="N73" s="46">
        <v>3</v>
      </c>
    </row>
    <row r="74" spans="1:14" s="227" customFormat="1" ht="12.75">
      <c r="A74" s="40">
        <v>6</v>
      </c>
      <c r="B74" s="41">
        <v>100</v>
      </c>
      <c r="C74" s="41" t="s">
        <v>148</v>
      </c>
      <c r="D74" s="42" t="s">
        <v>98</v>
      </c>
      <c r="E74" s="42" t="s">
        <v>84</v>
      </c>
      <c r="F74" s="42" t="s">
        <v>81</v>
      </c>
      <c r="G74" s="42" t="s">
        <v>35</v>
      </c>
      <c r="H74" s="42">
        <v>1978</v>
      </c>
      <c r="I74" s="42" t="s">
        <v>38</v>
      </c>
      <c r="J74" s="43" t="s">
        <v>58</v>
      </c>
      <c r="K74" s="238">
        <v>6.097</v>
      </c>
      <c r="L74" s="44">
        <v>0.03543981481481481</v>
      </c>
      <c r="M74" s="45">
        <v>0.005812187751507145</v>
      </c>
      <c r="N74" s="46">
        <v>4</v>
      </c>
    </row>
    <row r="75" spans="1:14" s="52" customFormat="1" ht="12.75">
      <c r="A75" s="40">
        <v>7</v>
      </c>
      <c r="B75" s="41">
        <v>271</v>
      </c>
      <c r="C75" s="41" t="s">
        <v>243</v>
      </c>
      <c r="D75" s="42" t="s">
        <v>242</v>
      </c>
      <c r="E75" s="42" t="s">
        <v>52</v>
      </c>
      <c r="F75" s="42" t="s">
        <v>52</v>
      </c>
      <c r="G75" s="42" t="s">
        <v>35</v>
      </c>
      <c r="H75" s="42">
        <v>1965</v>
      </c>
      <c r="I75" s="42" t="s">
        <v>39</v>
      </c>
      <c r="J75" s="43" t="s">
        <v>58</v>
      </c>
      <c r="K75" s="238">
        <v>6.097</v>
      </c>
      <c r="L75" s="44">
        <v>0.038425925925925926</v>
      </c>
      <c r="M75" s="45">
        <v>0.006301914871000562</v>
      </c>
      <c r="N75" s="46">
        <v>3</v>
      </c>
    </row>
    <row r="76" spans="1:14" s="239" customFormat="1" ht="12" customHeight="1">
      <c r="A76" s="127">
        <v>7</v>
      </c>
      <c r="B76" s="130">
        <v>253</v>
      </c>
      <c r="C76" s="47" t="s">
        <v>219</v>
      </c>
      <c r="D76" s="43" t="s">
        <v>215</v>
      </c>
      <c r="E76" s="43" t="s">
        <v>52</v>
      </c>
      <c r="F76" s="43" t="s">
        <v>52</v>
      </c>
      <c r="G76" s="43" t="s">
        <v>35</v>
      </c>
      <c r="H76" s="43">
        <v>1966</v>
      </c>
      <c r="I76" s="43" t="s">
        <v>39</v>
      </c>
      <c r="J76" s="43" t="s">
        <v>17</v>
      </c>
      <c r="K76" s="238">
        <v>6.097</v>
      </c>
      <c r="L76" s="44">
        <v>0.038425925925925926</v>
      </c>
      <c r="M76" s="45">
        <v>0.006301914871000562</v>
      </c>
      <c r="N76" s="46">
        <v>3</v>
      </c>
    </row>
    <row r="77" spans="1:14" s="260" customFormat="1" ht="13.5" thickBot="1">
      <c r="A77" s="257">
        <v>6</v>
      </c>
      <c r="B77" s="258">
        <v>212</v>
      </c>
      <c r="C77" s="258" t="s">
        <v>60</v>
      </c>
      <c r="D77" s="118" t="s">
        <v>61</v>
      </c>
      <c r="E77" s="118" t="s">
        <v>14</v>
      </c>
      <c r="F77" s="118" t="s">
        <v>14</v>
      </c>
      <c r="G77" s="118" t="s">
        <v>15</v>
      </c>
      <c r="H77" s="118">
        <v>1941</v>
      </c>
      <c r="I77" s="118" t="s">
        <v>49</v>
      </c>
      <c r="J77" s="118" t="s">
        <v>58</v>
      </c>
      <c r="K77" s="259">
        <v>6.097</v>
      </c>
      <c r="L77" s="119">
        <v>0.03923611111111111</v>
      </c>
      <c r="M77" s="120">
        <v>0.006434786570087923</v>
      </c>
      <c r="N77" s="121">
        <v>1</v>
      </c>
    </row>
    <row r="78" spans="1:14" s="39" customFormat="1" ht="13.5" thickBot="1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261">
        <v>85.35799999999999</v>
      </c>
      <c r="L78" s="33">
        <v>0.46581018518518524</v>
      </c>
      <c r="M78" s="34">
        <v>0.005457135654363801</v>
      </c>
      <c r="N78" s="54">
        <v>0.03327488465248328</v>
      </c>
    </row>
    <row r="79" spans="1:12" s="72" customFormat="1" ht="13.5" thickBot="1">
      <c r="A79" s="72" t="s">
        <v>110</v>
      </c>
      <c r="L79" s="184"/>
    </row>
    <row r="80" spans="1:14" s="72" customFormat="1" ht="34.5">
      <c r="A80" s="73" t="s">
        <v>43</v>
      </c>
      <c r="B80" s="74" t="s">
        <v>0</v>
      </c>
      <c r="C80" s="74" t="s">
        <v>1</v>
      </c>
      <c r="D80" s="74" t="s">
        <v>2</v>
      </c>
      <c r="E80" s="74" t="s">
        <v>3</v>
      </c>
      <c r="F80" s="74" t="s">
        <v>4</v>
      </c>
      <c r="G80" s="74" t="s">
        <v>5</v>
      </c>
      <c r="H80" s="74" t="s">
        <v>6</v>
      </c>
      <c r="I80" s="74" t="s">
        <v>7</v>
      </c>
      <c r="J80" s="74" t="s">
        <v>8</v>
      </c>
      <c r="K80" s="74" t="s">
        <v>9</v>
      </c>
      <c r="L80" s="74" t="s">
        <v>10</v>
      </c>
      <c r="M80" s="75" t="s">
        <v>11</v>
      </c>
      <c r="N80" s="76" t="s">
        <v>12</v>
      </c>
    </row>
    <row r="81" spans="1:14" s="83" customFormat="1" ht="12.75">
      <c r="A81" s="77">
        <v>1</v>
      </c>
      <c r="B81" s="91">
        <v>59</v>
      </c>
      <c r="C81" s="91" t="s">
        <v>107</v>
      </c>
      <c r="D81" s="80" t="s">
        <v>98</v>
      </c>
      <c r="E81" s="80" t="s">
        <v>84</v>
      </c>
      <c r="F81" s="80" t="s">
        <v>81</v>
      </c>
      <c r="G81" s="80" t="s">
        <v>15</v>
      </c>
      <c r="H81" s="80">
        <v>2004</v>
      </c>
      <c r="I81" s="80" t="s">
        <v>106</v>
      </c>
      <c r="J81" s="80" t="s">
        <v>67</v>
      </c>
      <c r="K81" s="80">
        <v>2</v>
      </c>
      <c r="L81" s="92">
        <v>0.005752314814814814</v>
      </c>
      <c r="M81" s="93">
        <v>0.002876157407407407</v>
      </c>
      <c r="N81" s="94">
        <v>1</v>
      </c>
    </row>
    <row r="82" spans="1:14" s="83" customFormat="1" ht="12.75">
      <c r="A82" s="77">
        <v>2</v>
      </c>
      <c r="B82" s="78">
        <v>38</v>
      </c>
      <c r="C82" s="91" t="s">
        <v>108</v>
      </c>
      <c r="D82" s="80" t="s">
        <v>98</v>
      </c>
      <c r="E82" s="80" t="s">
        <v>84</v>
      </c>
      <c r="F82" s="80" t="s">
        <v>81</v>
      </c>
      <c r="G82" s="80" t="s">
        <v>15</v>
      </c>
      <c r="H82" s="80">
        <v>2008</v>
      </c>
      <c r="I82" s="80" t="s">
        <v>106</v>
      </c>
      <c r="J82" s="80" t="s">
        <v>67</v>
      </c>
      <c r="K82" s="80">
        <v>2</v>
      </c>
      <c r="L82" s="81">
        <v>0.005902777777777778</v>
      </c>
      <c r="M82" s="93">
        <v>0.002951388888888889</v>
      </c>
      <c r="N82" s="82">
        <v>2</v>
      </c>
    </row>
    <row r="83" spans="1:14" s="83" customFormat="1" ht="12.75">
      <c r="A83" s="77">
        <v>3</v>
      </c>
      <c r="B83" s="78">
        <v>5</v>
      </c>
      <c r="C83" s="78" t="s">
        <v>138</v>
      </c>
      <c r="D83" s="79" t="s">
        <v>139</v>
      </c>
      <c r="E83" s="79" t="s">
        <v>84</v>
      </c>
      <c r="F83" s="79" t="s">
        <v>81</v>
      </c>
      <c r="G83" s="79" t="s">
        <v>15</v>
      </c>
      <c r="H83" s="79">
        <v>2007</v>
      </c>
      <c r="I83" s="80" t="s">
        <v>106</v>
      </c>
      <c r="J83" s="79" t="s">
        <v>67</v>
      </c>
      <c r="K83" s="80">
        <v>2</v>
      </c>
      <c r="L83" s="81">
        <v>0.0061342592592592594</v>
      </c>
      <c r="M83" s="93">
        <v>0.0030671296296296297</v>
      </c>
      <c r="N83" s="82">
        <v>3</v>
      </c>
    </row>
    <row r="84" spans="1:14" s="71" customFormat="1" ht="12.75">
      <c r="A84" s="48">
        <v>1</v>
      </c>
      <c r="B84" s="47">
        <v>102</v>
      </c>
      <c r="C84" s="47" t="s">
        <v>115</v>
      </c>
      <c r="D84" s="43" t="s">
        <v>116</v>
      </c>
      <c r="E84" s="43" t="s">
        <v>84</v>
      </c>
      <c r="F84" s="43" t="s">
        <v>81</v>
      </c>
      <c r="G84" s="43" t="s">
        <v>35</v>
      </c>
      <c r="H84" s="43">
        <v>2005</v>
      </c>
      <c r="I84" s="43" t="s">
        <v>133</v>
      </c>
      <c r="J84" s="62" t="s">
        <v>67</v>
      </c>
      <c r="K84" s="43">
        <v>2</v>
      </c>
      <c r="L84" s="44">
        <v>0.00619212962962963</v>
      </c>
      <c r="M84" s="45">
        <v>0.003096064814814815</v>
      </c>
      <c r="N84" s="46">
        <v>1</v>
      </c>
    </row>
    <row r="85" spans="1:14" s="262" customFormat="1" ht="12.75">
      <c r="A85" s="77">
        <v>4</v>
      </c>
      <c r="B85" s="91">
        <v>57</v>
      </c>
      <c r="C85" s="91" t="s">
        <v>140</v>
      </c>
      <c r="D85" s="80" t="s">
        <v>141</v>
      </c>
      <c r="E85" s="80" t="s">
        <v>84</v>
      </c>
      <c r="F85" s="80" t="s">
        <v>81</v>
      </c>
      <c r="G85" s="80" t="s">
        <v>15</v>
      </c>
      <c r="H85" s="80">
        <v>2004</v>
      </c>
      <c r="I85" s="80" t="s">
        <v>106</v>
      </c>
      <c r="J85" s="80" t="s">
        <v>67</v>
      </c>
      <c r="K85" s="80">
        <v>2</v>
      </c>
      <c r="L85" s="92">
        <v>0.006307870370370371</v>
      </c>
      <c r="M85" s="93">
        <v>0.0031539351851851854</v>
      </c>
      <c r="N85" s="94">
        <v>4</v>
      </c>
    </row>
    <row r="86" spans="1:14" s="263" customFormat="1" ht="12.75">
      <c r="A86" s="40">
        <v>2</v>
      </c>
      <c r="B86" s="41">
        <v>58</v>
      </c>
      <c r="C86" s="41" t="s">
        <v>142</v>
      </c>
      <c r="D86" s="42" t="s">
        <v>143</v>
      </c>
      <c r="E86" s="42" t="s">
        <v>84</v>
      </c>
      <c r="F86" s="42" t="s">
        <v>81</v>
      </c>
      <c r="G86" s="42" t="s">
        <v>35</v>
      </c>
      <c r="H86" s="42">
        <v>2005</v>
      </c>
      <c r="I86" s="42" t="s">
        <v>133</v>
      </c>
      <c r="J86" s="42" t="s">
        <v>67</v>
      </c>
      <c r="K86" s="42">
        <v>2</v>
      </c>
      <c r="L86" s="231">
        <v>0.006597222222222222</v>
      </c>
      <c r="M86" s="232">
        <v>0.003298611111111111</v>
      </c>
      <c r="N86" s="233">
        <v>2</v>
      </c>
    </row>
    <row r="87" spans="1:14" s="263" customFormat="1" ht="12.75">
      <c r="A87" s="40">
        <v>3</v>
      </c>
      <c r="B87" s="41">
        <v>281</v>
      </c>
      <c r="C87" s="41" t="s">
        <v>262</v>
      </c>
      <c r="D87" s="42" t="s">
        <v>263</v>
      </c>
      <c r="E87" s="42" t="s">
        <v>84</v>
      </c>
      <c r="F87" s="42" t="s">
        <v>81</v>
      </c>
      <c r="G87" s="42" t="s">
        <v>35</v>
      </c>
      <c r="H87" s="42">
        <v>2007</v>
      </c>
      <c r="I87" s="42" t="s">
        <v>133</v>
      </c>
      <c r="J87" s="42" t="s">
        <v>67</v>
      </c>
      <c r="K87" s="42">
        <v>2</v>
      </c>
      <c r="L87" s="231">
        <v>0.00738425925925926</v>
      </c>
      <c r="M87" s="232">
        <v>0.00369212962962963</v>
      </c>
      <c r="N87" s="233">
        <v>3</v>
      </c>
    </row>
    <row r="88" spans="1:14" s="83" customFormat="1" ht="13.5" thickBot="1">
      <c r="A88" s="95">
        <v>1</v>
      </c>
      <c r="B88" s="96">
        <v>169</v>
      </c>
      <c r="C88" s="96" t="s">
        <v>137</v>
      </c>
      <c r="D88" s="97" t="s">
        <v>92</v>
      </c>
      <c r="E88" s="97" t="s">
        <v>14</v>
      </c>
      <c r="F88" s="97" t="s">
        <v>146</v>
      </c>
      <c r="G88" s="97" t="s">
        <v>15</v>
      </c>
      <c r="H88" s="97">
        <v>2010</v>
      </c>
      <c r="I88" s="97" t="s">
        <v>199</v>
      </c>
      <c r="J88" s="97" t="s">
        <v>67</v>
      </c>
      <c r="K88" s="98">
        <v>0.417</v>
      </c>
      <c r="L88" s="99">
        <v>0.00125</v>
      </c>
      <c r="M88" s="100">
        <v>0.002997601918465228</v>
      </c>
      <c r="N88" s="101">
        <v>1</v>
      </c>
    </row>
    <row r="89" spans="1:14" s="63" customFormat="1" ht="13.5" thickBot="1">
      <c r="A89" s="64"/>
      <c r="K89" s="65">
        <v>14.417</v>
      </c>
      <c r="L89" s="66">
        <v>0.04552083333333333</v>
      </c>
      <c r="M89" s="67">
        <v>0.0031574414464405447</v>
      </c>
      <c r="N89" s="264">
        <v>0.006314882892881089</v>
      </c>
    </row>
    <row r="90" ht="12.75">
      <c r="L90" s="61"/>
    </row>
    <row r="91" spans="1:12" ht="12.75">
      <c r="A91" s="8" t="s">
        <v>41</v>
      </c>
      <c r="L91" s="61"/>
    </row>
    <row r="92" spans="1:2" ht="12.75">
      <c r="A92" s="9" t="s">
        <v>264</v>
      </c>
      <c r="B92" s="10"/>
    </row>
    <row r="93" ht="12.75">
      <c r="A93" s="9" t="s">
        <v>265</v>
      </c>
    </row>
    <row r="94" spans="1:13" ht="12.75">
      <c r="A94" s="9" t="s">
        <v>42</v>
      </c>
      <c r="B94" s="10"/>
      <c r="M94" s="11"/>
    </row>
    <row r="95" spans="1:13" ht="12.75">
      <c r="A95" s="13" t="s">
        <v>266</v>
      </c>
      <c r="B95" s="14"/>
      <c r="M95" s="11"/>
    </row>
    <row r="96" spans="1:2" ht="12.75">
      <c r="A96" s="9" t="s">
        <v>267</v>
      </c>
      <c r="B96" s="10"/>
    </row>
    <row r="97" spans="1:2" ht="12.75">
      <c r="A97" s="9" t="s">
        <v>268</v>
      </c>
      <c r="B97" s="10"/>
    </row>
    <row r="98" ht="12.75">
      <c r="A98" s="31" t="s">
        <v>269</v>
      </c>
    </row>
    <row r="99" ht="12.75">
      <c r="A99" s="31" t="s">
        <v>270</v>
      </c>
    </row>
    <row r="100" spans="12:13" ht="12.75">
      <c r="L100" s="70"/>
      <c r="M100" s="61"/>
    </row>
    <row r="101" ht="12.75">
      <c r="L101" s="70"/>
    </row>
    <row r="102" ht="12.75">
      <c r="L102" s="11"/>
    </row>
    <row r="103" ht="12.75">
      <c r="L103" s="70"/>
    </row>
    <row r="104" ht="12.75">
      <c r="L104" s="11"/>
    </row>
    <row r="105" spans="12:14" ht="12.75">
      <c r="L105" s="11"/>
      <c r="M105" s="11"/>
      <c r="N105" s="11"/>
    </row>
    <row r="106" spans="12:13" ht="12.75">
      <c r="L106" s="61"/>
      <c r="M106" s="11"/>
    </row>
    <row r="107" spans="12:13" ht="12.75">
      <c r="L107" s="11"/>
      <c r="M107" s="11"/>
    </row>
    <row r="108" spans="12:13" ht="12.75">
      <c r="L108" s="11"/>
      <c r="M108" s="11"/>
    </row>
    <row r="109" spans="12:13" ht="12.75">
      <c r="L109" s="11"/>
      <c r="M109" s="11"/>
    </row>
    <row r="110" spans="12:13" ht="12.75">
      <c r="L110" s="11"/>
      <c r="M110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3"/>
  <sheetViews>
    <sheetView zoomScalePageLayoutView="0" workbookViewId="0" topLeftCell="A114">
      <selection activeCell="A91" sqref="A6:N91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8.85156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10.140625" style="12" customWidth="1"/>
    <col min="18" max="18" width="20.28125" style="12" customWidth="1"/>
    <col min="19" max="39" width="9.140625" style="12" customWidth="1"/>
    <col min="40" max="16384" width="9.140625" style="2" customWidth="1"/>
  </cols>
  <sheetData>
    <row r="1" ht="12.75">
      <c r="A1" s="1" t="s">
        <v>473</v>
      </c>
    </row>
    <row r="2" spans="1:18" ht="12.75">
      <c r="A2" s="1" t="s">
        <v>474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9" s="7" customFormat="1" ht="35.25" thickBot="1">
      <c r="A6" s="826" t="s">
        <v>43</v>
      </c>
      <c r="B6" s="827" t="s">
        <v>0</v>
      </c>
      <c r="C6" s="827" t="s">
        <v>1</v>
      </c>
      <c r="D6" s="827" t="s">
        <v>2</v>
      </c>
      <c r="E6" s="827" t="s">
        <v>3</v>
      </c>
      <c r="F6" s="827" t="s">
        <v>4</v>
      </c>
      <c r="G6" s="827" t="s">
        <v>5</v>
      </c>
      <c r="H6" s="827" t="s">
        <v>6</v>
      </c>
      <c r="I6" s="827" t="s">
        <v>7</v>
      </c>
      <c r="J6" s="827" t="s">
        <v>8</v>
      </c>
      <c r="K6" s="827" t="s">
        <v>9</v>
      </c>
      <c r="L6" s="827" t="s">
        <v>10</v>
      </c>
      <c r="M6" s="828" t="s">
        <v>11</v>
      </c>
      <c r="N6" s="829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</row>
    <row r="7" spans="1:39" s="20" customFormat="1" ht="12" customHeight="1">
      <c r="A7" s="213">
        <v>1</v>
      </c>
      <c r="B7" s="214">
        <v>109</v>
      </c>
      <c r="C7" s="215" t="s">
        <v>13</v>
      </c>
      <c r="D7" s="216" t="s">
        <v>53</v>
      </c>
      <c r="E7" s="216" t="s">
        <v>54</v>
      </c>
      <c r="F7" s="216" t="s">
        <v>62</v>
      </c>
      <c r="G7" s="216" t="s">
        <v>15</v>
      </c>
      <c r="H7" s="216">
        <v>1984</v>
      </c>
      <c r="I7" s="216" t="s">
        <v>19</v>
      </c>
      <c r="J7" s="216" t="s">
        <v>17</v>
      </c>
      <c r="K7" s="810">
        <v>10</v>
      </c>
      <c r="L7" s="217">
        <v>0.025625</v>
      </c>
      <c r="M7" s="218">
        <f aca="true" t="shared" si="0" ref="M7:M38">L7/10</f>
        <v>0.0025624999999999997</v>
      </c>
      <c r="N7" s="2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s="20" customFormat="1" ht="12" customHeight="1">
      <c r="A8" s="126">
        <v>2</v>
      </c>
      <c r="B8" s="129">
        <v>115</v>
      </c>
      <c r="C8" s="21" t="s">
        <v>13</v>
      </c>
      <c r="D8" s="22" t="s">
        <v>20</v>
      </c>
      <c r="E8" s="22" t="s">
        <v>21</v>
      </c>
      <c r="F8" s="22" t="s">
        <v>151</v>
      </c>
      <c r="G8" s="22" t="s">
        <v>15</v>
      </c>
      <c r="H8" s="22">
        <v>1972</v>
      </c>
      <c r="I8" s="22" t="s">
        <v>22</v>
      </c>
      <c r="J8" s="22" t="s">
        <v>17</v>
      </c>
      <c r="K8" s="811">
        <v>10</v>
      </c>
      <c r="L8" s="23">
        <v>0.026076388888888885</v>
      </c>
      <c r="M8" s="24">
        <f t="shared" si="0"/>
        <v>0.0026076388888888885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39" s="20" customFormat="1" ht="12" customHeight="1">
      <c r="A9" s="126">
        <v>3</v>
      </c>
      <c r="B9" s="129">
        <v>113</v>
      </c>
      <c r="C9" s="21" t="s">
        <v>149</v>
      </c>
      <c r="D9" s="22" t="s">
        <v>126</v>
      </c>
      <c r="E9" s="22" t="s">
        <v>150</v>
      </c>
      <c r="F9" s="22" t="s">
        <v>90</v>
      </c>
      <c r="G9" s="22" t="s">
        <v>15</v>
      </c>
      <c r="H9" s="22">
        <v>1971</v>
      </c>
      <c r="I9" s="22" t="s">
        <v>22</v>
      </c>
      <c r="J9" s="22" t="s">
        <v>17</v>
      </c>
      <c r="K9" s="811">
        <v>10</v>
      </c>
      <c r="L9" s="23">
        <v>0.026631944444444444</v>
      </c>
      <c r="M9" s="24">
        <f t="shared" si="0"/>
        <v>0.0026631944444444446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s="20" customFormat="1" ht="12" customHeight="1">
      <c r="A10" s="126">
        <v>4</v>
      </c>
      <c r="B10" s="129">
        <v>258</v>
      </c>
      <c r="C10" s="21" t="s">
        <v>23</v>
      </c>
      <c r="D10" s="22" t="s">
        <v>205</v>
      </c>
      <c r="E10" s="22" t="s">
        <v>14</v>
      </c>
      <c r="F10" s="22" t="s">
        <v>90</v>
      </c>
      <c r="G10" s="22" t="s">
        <v>15</v>
      </c>
      <c r="H10" s="22">
        <v>1982</v>
      </c>
      <c r="I10" s="22" t="s">
        <v>19</v>
      </c>
      <c r="J10" s="22"/>
      <c r="K10" s="811">
        <v>10</v>
      </c>
      <c r="L10" s="23">
        <v>0.026712962962962966</v>
      </c>
      <c r="M10" s="24">
        <f t="shared" si="0"/>
        <v>0.0026712962962962966</v>
      </c>
      <c r="N10" s="25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s="20" customFormat="1" ht="12" customHeight="1">
      <c r="A11" s="126">
        <v>5</v>
      </c>
      <c r="B11" s="129">
        <v>318</v>
      </c>
      <c r="C11" s="21" t="s">
        <v>475</v>
      </c>
      <c r="D11" s="22" t="s">
        <v>476</v>
      </c>
      <c r="E11" s="22" t="s">
        <v>477</v>
      </c>
      <c r="F11" s="22" t="s">
        <v>478</v>
      </c>
      <c r="G11" s="22" t="s">
        <v>15</v>
      </c>
      <c r="H11" s="22">
        <v>1992</v>
      </c>
      <c r="I11" s="22" t="s">
        <v>16</v>
      </c>
      <c r="J11" s="22"/>
      <c r="K11" s="811">
        <v>10</v>
      </c>
      <c r="L11" s="23">
        <v>0.026909722222222224</v>
      </c>
      <c r="M11" s="24">
        <f t="shared" si="0"/>
        <v>0.002690972222222222</v>
      </c>
      <c r="N11" s="25">
        <v>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18" ht="12.75">
      <c r="A12" s="168">
        <v>6</v>
      </c>
      <c r="B12" s="169">
        <v>247</v>
      </c>
      <c r="C12" s="170" t="s">
        <v>209</v>
      </c>
      <c r="D12" s="171" t="s">
        <v>73</v>
      </c>
      <c r="E12" s="171" t="s">
        <v>74</v>
      </c>
      <c r="F12" s="171" t="s">
        <v>74</v>
      </c>
      <c r="G12" s="171" t="s">
        <v>15</v>
      </c>
      <c r="H12" s="171">
        <v>1994</v>
      </c>
      <c r="I12" s="171" t="s">
        <v>16</v>
      </c>
      <c r="J12" s="12"/>
      <c r="K12" s="812">
        <v>10</v>
      </c>
      <c r="L12" s="23">
        <v>0.027291666666666662</v>
      </c>
      <c r="M12" s="24">
        <f t="shared" si="0"/>
        <v>0.002729166666666666</v>
      </c>
      <c r="N12" s="25">
        <v>2</v>
      </c>
      <c r="O12" s="27"/>
      <c r="P12" s="27"/>
      <c r="R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811">
        <v>10</v>
      </c>
      <c r="L13" s="23">
        <v>0.027337962962962963</v>
      </c>
      <c r="M13" s="24">
        <f t="shared" si="0"/>
        <v>0.0027337962962962962</v>
      </c>
      <c r="N13" s="25">
        <v>3</v>
      </c>
    </row>
    <row r="14" spans="1:39" s="20" customFormat="1" ht="12" customHeight="1">
      <c r="A14" s="126">
        <v>8</v>
      </c>
      <c r="B14" s="129">
        <v>164</v>
      </c>
      <c r="C14" s="21" t="s">
        <v>47</v>
      </c>
      <c r="D14" s="22" t="s">
        <v>51</v>
      </c>
      <c r="E14" s="22" t="s">
        <v>52</v>
      </c>
      <c r="F14" s="22" t="s">
        <v>90</v>
      </c>
      <c r="G14" s="22" t="s">
        <v>15</v>
      </c>
      <c r="H14" s="22">
        <v>1972</v>
      </c>
      <c r="I14" s="22" t="s">
        <v>22</v>
      </c>
      <c r="J14" s="22" t="s">
        <v>17</v>
      </c>
      <c r="K14" s="811">
        <v>10</v>
      </c>
      <c r="L14" s="23">
        <v>0.027395833333333338</v>
      </c>
      <c r="M14" s="24">
        <f t="shared" si="0"/>
        <v>0.002739583333333334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0" customFormat="1" ht="12" customHeight="1">
      <c r="A15" s="126">
        <v>9</v>
      </c>
      <c r="B15" s="129">
        <v>319</v>
      </c>
      <c r="C15" s="21" t="s">
        <v>212</v>
      </c>
      <c r="D15" s="22" t="s">
        <v>479</v>
      </c>
      <c r="E15" s="22" t="s">
        <v>480</v>
      </c>
      <c r="F15" s="22" t="s">
        <v>481</v>
      </c>
      <c r="G15" s="22" t="s">
        <v>15</v>
      </c>
      <c r="H15" s="22">
        <v>1974</v>
      </c>
      <c r="I15" s="22" t="s">
        <v>22</v>
      </c>
      <c r="J15" s="22" t="s">
        <v>17</v>
      </c>
      <c r="K15" s="811">
        <v>10</v>
      </c>
      <c r="L15" s="23">
        <v>0.02770833333333333</v>
      </c>
      <c r="M15" s="24">
        <f t="shared" si="0"/>
        <v>0.002770833333333333</v>
      </c>
      <c r="N15" s="25">
        <v>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s="122" customFormat="1" ht="12.75">
      <c r="A16" s="126">
        <v>10</v>
      </c>
      <c r="B16" s="129">
        <v>107</v>
      </c>
      <c r="C16" s="21" t="s">
        <v>155</v>
      </c>
      <c r="D16" s="22" t="s">
        <v>153</v>
      </c>
      <c r="E16" s="22" t="s">
        <v>24</v>
      </c>
      <c r="F16" s="22" t="s">
        <v>90</v>
      </c>
      <c r="G16" s="22" t="s">
        <v>15</v>
      </c>
      <c r="H16" s="22">
        <v>1983</v>
      </c>
      <c r="I16" s="22" t="s">
        <v>19</v>
      </c>
      <c r="J16" s="22" t="s">
        <v>17</v>
      </c>
      <c r="K16" s="811">
        <v>10</v>
      </c>
      <c r="L16" s="23">
        <v>0.028449074074074075</v>
      </c>
      <c r="M16" s="24">
        <f t="shared" si="0"/>
        <v>0.0028449074074074075</v>
      </c>
      <c r="N16" s="25">
        <v>3</v>
      </c>
      <c r="O16" s="27"/>
      <c r="P16" s="27"/>
      <c r="Q16" s="141"/>
      <c r="R16" s="27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</row>
    <row r="17" spans="1:39" s="122" customFormat="1" ht="12.75">
      <c r="A17" s="126">
        <v>11</v>
      </c>
      <c r="B17" s="129">
        <v>316</v>
      </c>
      <c r="C17" s="21" t="s">
        <v>475</v>
      </c>
      <c r="D17" s="22" t="s">
        <v>482</v>
      </c>
      <c r="E17" s="22" t="s">
        <v>477</v>
      </c>
      <c r="F17" s="22" t="s">
        <v>478</v>
      </c>
      <c r="G17" s="22" t="s">
        <v>15</v>
      </c>
      <c r="H17" s="22">
        <v>1992</v>
      </c>
      <c r="I17" s="22" t="s">
        <v>16</v>
      </c>
      <c r="J17" s="22" t="s">
        <v>17</v>
      </c>
      <c r="K17" s="811">
        <v>10</v>
      </c>
      <c r="L17" s="23">
        <v>0.02890046296296296</v>
      </c>
      <c r="M17" s="24">
        <f t="shared" si="0"/>
        <v>0.002890046296296296</v>
      </c>
      <c r="N17" s="25">
        <v>4</v>
      </c>
      <c r="O17" s="27"/>
      <c r="P17" s="27"/>
      <c r="Q17" s="141"/>
      <c r="R17" s="27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</row>
    <row r="18" spans="1:39" s="20" customFormat="1" ht="12" customHeight="1">
      <c r="A18" s="126">
        <v>12</v>
      </c>
      <c r="B18" s="129">
        <v>110</v>
      </c>
      <c r="C18" s="21" t="s">
        <v>79</v>
      </c>
      <c r="D18" s="22" t="s">
        <v>120</v>
      </c>
      <c r="E18" s="22" t="s">
        <v>121</v>
      </c>
      <c r="F18" s="22" t="s">
        <v>90</v>
      </c>
      <c r="G18" s="22" t="s">
        <v>15</v>
      </c>
      <c r="H18" s="22">
        <v>1973</v>
      </c>
      <c r="I18" s="22" t="s">
        <v>22</v>
      </c>
      <c r="J18" s="22" t="s">
        <v>17</v>
      </c>
      <c r="K18" s="811">
        <v>10</v>
      </c>
      <c r="L18" s="23">
        <v>0.02900462962962963</v>
      </c>
      <c r="M18" s="24">
        <f t="shared" si="0"/>
        <v>0.002900462962962963</v>
      </c>
      <c r="N18" s="25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26" customFormat="1" ht="13.5" customHeight="1">
      <c r="A19" s="126">
        <v>13</v>
      </c>
      <c r="B19" s="129">
        <v>168</v>
      </c>
      <c r="C19" s="21" t="s">
        <v>55</v>
      </c>
      <c r="D19" s="22" t="s">
        <v>92</v>
      </c>
      <c r="E19" s="22" t="s">
        <v>14</v>
      </c>
      <c r="F19" s="22" t="s">
        <v>93</v>
      </c>
      <c r="G19" s="22" t="s">
        <v>15</v>
      </c>
      <c r="H19" s="22">
        <v>1979</v>
      </c>
      <c r="I19" s="22" t="s">
        <v>19</v>
      </c>
      <c r="J19" s="22" t="s">
        <v>17</v>
      </c>
      <c r="K19" s="811">
        <v>10</v>
      </c>
      <c r="L19" s="23">
        <v>0.029236111111111112</v>
      </c>
      <c r="M19" s="24">
        <f t="shared" si="0"/>
        <v>0.002923611111111111</v>
      </c>
      <c r="N19" s="25">
        <v>4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2" customHeight="1">
      <c r="A20" s="126">
        <v>14</v>
      </c>
      <c r="B20" s="129">
        <v>216</v>
      </c>
      <c r="C20" s="21" t="s">
        <v>23</v>
      </c>
      <c r="D20" s="22" t="s">
        <v>44</v>
      </c>
      <c r="E20" s="22" t="s">
        <v>50</v>
      </c>
      <c r="F20" s="22" t="s">
        <v>78</v>
      </c>
      <c r="G20" s="22" t="s">
        <v>15</v>
      </c>
      <c r="H20" s="22">
        <v>1972</v>
      </c>
      <c r="I20" s="22" t="s">
        <v>22</v>
      </c>
      <c r="J20" s="22" t="s">
        <v>17</v>
      </c>
      <c r="K20" s="811">
        <v>10</v>
      </c>
      <c r="L20" s="23">
        <v>0.029826388888888892</v>
      </c>
      <c r="M20" s="24">
        <f t="shared" si="0"/>
        <v>0.0029826388888888893</v>
      </c>
      <c r="N20" s="25">
        <v>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s="20" customFormat="1" ht="12" customHeight="1">
      <c r="A21" s="126">
        <v>15</v>
      </c>
      <c r="B21" s="129">
        <v>246</v>
      </c>
      <c r="C21" s="21" t="s">
        <v>80</v>
      </c>
      <c r="D21" s="22" t="s">
        <v>123</v>
      </c>
      <c r="E21" s="22" t="s">
        <v>14</v>
      </c>
      <c r="F21" s="22" t="s">
        <v>14</v>
      </c>
      <c r="G21" s="22" t="s">
        <v>15</v>
      </c>
      <c r="H21" s="22">
        <v>1978</v>
      </c>
      <c r="I21" s="22" t="s">
        <v>22</v>
      </c>
      <c r="J21" s="22" t="s">
        <v>17</v>
      </c>
      <c r="K21" s="811">
        <v>10</v>
      </c>
      <c r="L21" s="23">
        <v>0.030289351851851855</v>
      </c>
      <c r="M21" s="24">
        <f t="shared" si="0"/>
        <v>0.0030289351851851857</v>
      </c>
      <c r="N21" s="25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811">
        <v>10</v>
      </c>
      <c r="L22" s="23">
        <v>0.030335648148148143</v>
      </c>
      <c r="M22" s="24">
        <f t="shared" si="0"/>
        <v>0.0030335648148148145</v>
      </c>
      <c r="N22" s="25">
        <v>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s="20" customFormat="1" ht="12" customHeight="1">
      <c r="A23" s="126">
        <v>17</v>
      </c>
      <c r="B23" s="129">
        <v>167</v>
      </c>
      <c r="C23" s="21" t="s">
        <v>76</v>
      </c>
      <c r="D23" s="22" t="s">
        <v>77</v>
      </c>
      <c r="E23" s="22" t="s">
        <v>24</v>
      </c>
      <c r="F23" s="22" t="s">
        <v>158</v>
      </c>
      <c r="G23" s="22" t="s">
        <v>15</v>
      </c>
      <c r="H23" s="22">
        <v>1955</v>
      </c>
      <c r="I23" s="22" t="s">
        <v>40</v>
      </c>
      <c r="J23" s="22" t="s">
        <v>17</v>
      </c>
      <c r="K23" s="811">
        <v>10</v>
      </c>
      <c r="L23" s="23">
        <v>0.030567129629629628</v>
      </c>
      <c r="M23" s="24">
        <f t="shared" si="0"/>
        <v>0.003056712962962963</v>
      </c>
      <c r="N23" s="25">
        <v>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0" customFormat="1" ht="12" customHeight="1">
      <c r="A24" s="126">
        <v>18</v>
      </c>
      <c r="B24" s="129">
        <v>260</v>
      </c>
      <c r="C24" s="21" t="s">
        <v>212</v>
      </c>
      <c r="D24" s="22" t="s">
        <v>213</v>
      </c>
      <c r="E24" s="22" t="s">
        <v>154</v>
      </c>
      <c r="F24" s="22" t="s">
        <v>154</v>
      </c>
      <c r="G24" s="22" t="s">
        <v>15</v>
      </c>
      <c r="H24" s="22">
        <v>1986</v>
      </c>
      <c r="I24" s="22" t="s">
        <v>19</v>
      </c>
      <c r="J24" s="22" t="s">
        <v>17</v>
      </c>
      <c r="K24" s="22">
        <v>10</v>
      </c>
      <c r="L24" s="23">
        <v>0.030925925925925926</v>
      </c>
      <c r="M24" s="24">
        <f t="shared" si="0"/>
        <v>0.0030925925925925925</v>
      </c>
      <c r="N24" s="25">
        <v>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s="20" customFormat="1" ht="12" customHeight="1">
      <c r="A25" s="126">
        <v>19</v>
      </c>
      <c r="B25" s="129">
        <v>175</v>
      </c>
      <c r="C25" s="21" t="s">
        <v>159</v>
      </c>
      <c r="D25" s="22" t="s">
        <v>160</v>
      </c>
      <c r="E25" s="22" t="s">
        <v>14</v>
      </c>
      <c r="F25" s="22" t="s">
        <v>14</v>
      </c>
      <c r="G25" s="22" t="s">
        <v>15</v>
      </c>
      <c r="H25" s="22">
        <v>2002</v>
      </c>
      <c r="I25" s="22" t="s">
        <v>16</v>
      </c>
      <c r="J25" s="22" t="s">
        <v>17</v>
      </c>
      <c r="K25" s="811">
        <v>10</v>
      </c>
      <c r="L25" s="23">
        <v>0.030937499999999996</v>
      </c>
      <c r="M25" s="24">
        <f t="shared" si="0"/>
        <v>0.0030937499999999997</v>
      </c>
      <c r="N25" s="25">
        <v>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0.031516203703703706</v>
      </c>
      <c r="M26" s="24">
        <f t="shared" si="0"/>
        <v>0.0031516203703703706</v>
      </c>
      <c r="N26" s="25">
        <v>6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s="20" customFormat="1" ht="12" customHeight="1">
      <c r="A27" s="126">
        <v>21</v>
      </c>
      <c r="B27" s="129">
        <v>193</v>
      </c>
      <c r="C27" s="21" t="s">
        <v>23</v>
      </c>
      <c r="D27" s="22" t="s">
        <v>72</v>
      </c>
      <c r="E27" s="22" t="s">
        <v>132</v>
      </c>
      <c r="F27" s="22" t="s">
        <v>87</v>
      </c>
      <c r="G27" s="22" t="s">
        <v>15</v>
      </c>
      <c r="H27" s="22">
        <v>1977</v>
      </c>
      <c r="I27" s="22" t="s">
        <v>22</v>
      </c>
      <c r="J27" s="22" t="s">
        <v>17</v>
      </c>
      <c r="K27" s="811">
        <v>10</v>
      </c>
      <c r="L27" s="23">
        <v>0.03190972222222222</v>
      </c>
      <c r="M27" s="24">
        <f t="shared" si="0"/>
        <v>0.003190972222222222</v>
      </c>
      <c r="N27" s="25">
        <v>9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20" customFormat="1" ht="12" customHeight="1">
      <c r="A28" s="126">
        <v>22</v>
      </c>
      <c r="B28" s="129">
        <v>40</v>
      </c>
      <c r="C28" s="21" t="s">
        <v>23</v>
      </c>
      <c r="D28" s="22" t="s">
        <v>173</v>
      </c>
      <c r="E28" s="22" t="s">
        <v>24</v>
      </c>
      <c r="F28" s="22" t="s">
        <v>66</v>
      </c>
      <c r="G28" s="22" t="s">
        <v>15</v>
      </c>
      <c r="H28" s="22">
        <v>1990</v>
      </c>
      <c r="I28" s="22" t="s">
        <v>16</v>
      </c>
      <c r="J28" s="22" t="s">
        <v>17</v>
      </c>
      <c r="K28" s="811">
        <v>10</v>
      </c>
      <c r="L28" s="23">
        <v>0.03210648148148148</v>
      </c>
      <c r="M28" s="24">
        <f t="shared" si="0"/>
        <v>0.003210648148148148</v>
      </c>
      <c r="N28" s="25">
        <v>6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813">
        <v>10</v>
      </c>
      <c r="L29" s="44">
        <v>0.03217592592592593</v>
      </c>
      <c r="M29" s="45">
        <f t="shared" si="0"/>
        <v>0.0032175925925925926</v>
      </c>
      <c r="N29" s="46">
        <v>1</v>
      </c>
      <c r="O29" s="51"/>
      <c r="P29" s="51"/>
      <c r="Q29" s="142"/>
      <c r="R29" s="51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</row>
    <row r="30" spans="1:39" s="20" customFormat="1" ht="12" customHeight="1">
      <c r="A30" s="126">
        <v>23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811">
        <v>10</v>
      </c>
      <c r="L30" s="23">
        <v>0.03252314814814815</v>
      </c>
      <c r="M30" s="24">
        <f t="shared" si="0"/>
        <v>0.0032523148148148147</v>
      </c>
      <c r="N30" s="25">
        <v>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20" customFormat="1" ht="12" customHeight="1">
      <c r="A31" s="126">
        <v>24</v>
      </c>
      <c r="B31" s="129">
        <v>178</v>
      </c>
      <c r="C31" s="21" t="s">
        <v>177</v>
      </c>
      <c r="D31" s="22" t="s">
        <v>178</v>
      </c>
      <c r="E31" s="22" t="s">
        <v>18</v>
      </c>
      <c r="F31" s="22" t="s">
        <v>176</v>
      </c>
      <c r="G31" s="22" t="s">
        <v>15</v>
      </c>
      <c r="H31" s="22">
        <v>1972</v>
      </c>
      <c r="I31" s="22" t="s">
        <v>22</v>
      </c>
      <c r="J31" s="22" t="s">
        <v>17</v>
      </c>
      <c r="K31" s="811">
        <v>10</v>
      </c>
      <c r="L31" s="23">
        <v>0.03262731481481482</v>
      </c>
      <c r="M31" s="24">
        <f t="shared" si="0"/>
        <v>0.003262731481481482</v>
      </c>
      <c r="N31" s="25">
        <v>10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20" customFormat="1" ht="12" customHeight="1">
      <c r="A32" s="126">
        <v>25</v>
      </c>
      <c r="B32" s="129">
        <v>222</v>
      </c>
      <c r="C32" s="21" t="s">
        <v>33</v>
      </c>
      <c r="D32" s="22" t="s">
        <v>180</v>
      </c>
      <c r="E32" s="22" t="s">
        <v>181</v>
      </c>
      <c r="F32" s="22" t="s">
        <v>181</v>
      </c>
      <c r="G32" s="22" t="s">
        <v>15</v>
      </c>
      <c r="H32" s="22">
        <v>1985</v>
      </c>
      <c r="I32" s="22" t="s">
        <v>19</v>
      </c>
      <c r="J32" s="22" t="s">
        <v>17</v>
      </c>
      <c r="K32" s="811">
        <v>10</v>
      </c>
      <c r="L32" s="23">
        <v>0.0327662037037037</v>
      </c>
      <c r="M32" s="24">
        <f t="shared" si="0"/>
        <v>0.00327662037037037</v>
      </c>
      <c r="N32" s="25">
        <v>7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20" customFormat="1" ht="12" customHeight="1">
      <c r="A33" s="126">
        <v>26</v>
      </c>
      <c r="B33" s="129">
        <v>182</v>
      </c>
      <c r="C33" s="21" t="s">
        <v>174</v>
      </c>
      <c r="D33" s="22" t="s">
        <v>175</v>
      </c>
      <c r="E33" s="22" t="s">
        <v>18</v>
      </c>
      <c r="F33" s="22" t="s">
        <v>176</v>
      </c>
      <c r="G33" s="22" t="s">
        <v>15</v>
      </c>
      <c r="H33" s="22">
        <v>1977</v>
      </c>
      <c r="I33" s="22" t="s">
        <v>22</v>
      </c>
      <c r="J33" s="22" t="s">
        <v>17</v>
      </c>
      <c r="K33" s="811">
        <v>10</v>
      </c>
      <c r="L33" s="23">
        <v>0.032870370370370376</v>
      </c>
      <c r="M33" s="24">
        <f t="shared" si="0"/>
        <v>0.0032870370370370375</v>
      </c>
      <c r="N33" s="25">
        <v>11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20" customFormat="1" ht="12" customHeight="1">
      <c r="A34" s="126">
        <v>27</v>
      </c>
      <c r="B34" s="129">
        <v>106</v>
      </c>
      <c r="C34" s="21" t="s">
        <v>31</v>
      </c>
      <c r="D34" s="22" t="s">
        <v>32</v>
      </c>
      <c r="E34" s="22" t="s">
        <v>24</v>
      </c>
      <c r="F34" s="22" t="s">
        <v>90</v>
      </c>
      <c r="G34" s="22" t="s">
        <v>15</v>
      </c>
      <c r="H34" s="22">
        <v>1958</v>
      </c>
      <c r="I34" s="22" t="s">
        <v>40</v>
      </c>
      <c r="J34" s="22" t="s">
        <v>17</v>
      </c>
      <c r="K34" s="811">
        <v>10</v>
      </c>
      <c r="L34" s="23">
        <v>0.03292824074074074</v>
      </c>
      <c r="M34" s="24">
        <f t="shared" si="0"/>
        <v>0.003292824074074074</v>
      </c>
      <c r="N34" s="25">
        <v>2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23" customFormat="1" ht="12.75">
      <c r="A35" s="126">
        <v>28</v>
      </c>
      <c r="B35" s="134">
        <v>214</v>
      </c>
      <c r="C35" s="21" t="s">
        <v>76</v>
      </c>
      <c r="D35" s="22" t="s">
        <v>94</v>
      </c>
      <c r="E35" s="22" t="s">
        <v>179</v>
      </c>
      <c r="F35" s="22" t="s">
        <v>179</v>
      </c>
      <c r="G35" s="22" t="s">
        <v>15</v>
      </c>
      <c r="H35" s="22">
        <v>1971</v>
      </c>
      <c r="I35" s="22" t="s">
        <v>22</v>
      </c>
      <c r="J35" s="22" t="s">
        <v>17</v>
      </c>
      <c r="K35" s="811">
        <v>10</v>
      </c>
      <c r="L35" s="23">
        <v>0.032962962962962965</v>
      </c>
      <c r="M35" s="24">
        <f t="shared" si="0"/>
        <v>0.0032962962962962963</v>
      </c>
      <c r="N35" s="135">
        <v>12</v>
      </c>
      <c r="O35" s="141"/>
      <c r="P35" s="27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</row>
    <row r="36" spans="1:39" s="20" customFormat="1" ht="12" customHeight="1">
      <c r="A36" s="126">
        <v>29</v>
      </c>
      <c r="B36" s="129">
        <v>219</v>
      </c>
      <c r="C36" s="21" t="s">
        <v>48</v>
      </c>
      <c r="D36" s="22" t="s">
        <v>91</v>
      </c>
      <c r="E36" s="22" t="s">
        <v>14</v>
      </c>
      <c r="F36" s="22" t="s">
        <v>170</v>
      </c>
      <c r="G36" s="22" t="s">
        <v>15</v>
      </c>
      <c r="H36" s="22">
        <v>1972</v>
      </c>
      <c r="I36" s="22" t="s">
        <v>22</v>
      </c>
      <c r="J36" s="22" t="s">
        <v>17</v>
      </c>
      <c r="K36" s="811">
        <v>10</v>
      </c>
      <c r="L36" s="23">
        <v>0.03369212962962963</v>
      </c>
      <c r="M36" s="24">
        <f t="shared" si="0"/>
        <v>0.0033692129629629627</v>
      </c>
      <c r="N36" s="25">
        <v>13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s="20" customFormat="1" ht="12" customHeight="1">
      <c r="A37" s="126">
        <v>30</v>
      </c>
      <c r="B37" s="129">
        <v>307</v>
      </c>
      <c r="C37" s="21" t="s">
        <v>97</v>
      </c>
      <c r="D37" s="22" t="s">
        <v>483</v>
      </c>
      <c r="E37" s="22" t="s">
        <v>484</v>
      </c>
      <c r="F37" s="22" t="s">
        <v>484</v>
      </c>
      <c r="G37" s="22" t="s">
        <v>15</v>
      </c>
      <c r="H37" s="22">
        <v>1985</v>
      </c>
      <c r="I37" s="22" t="s">
        <v>19</v>
      </c>
      <c r="J37" s="22" t="s">
        <v>17</v>
      </c>
      <c r="K37" s="811">
        <v>10</v>
      </c>
      <c r="L37" s="23">
        <v>0.03383101851851852</v>
      </c>
      <c r="M37" s="24">
        <f t="shared" si="0"/>
        <v>0.0033831018518518515</v>
      </c>
      <c r="N37" s="25">
        <v>8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s="49" customFormat="1" ht="12" customHeight="1">
      <c r="A38" s="127">
        <v>2</v>
      </c>
      <c r="B38" s="130">
        <v>215</v>
      </c>
      <c r="C38" s="47" t="s">
        <v>45</v>
      </c>
      <c r="D38" s="43" t="s">
        <v>59</v>
      </c>
      <c r="E38" s="43" t="s">
        <v>50</v>
      </c>
      <c r="F38" s="43" t="s">
        <v>50</v>
      </c>
      <c r="G38" s="43" t="s">
        <v>35</v>
      </c>
      <c r="H38" s="43">
        <v>1976</v>
      </c>
      <c r="I38" s="43" t="s">
        <v>38</v>
      </c>
      <c r="J38" s="43" t="s">
        <v>17</v>
      </c>
      <c r="K38" s="813">
        <v>10</v>
      </c>
      <c r="L38" s="44">
        <v>0.03408564814814815</v>
      </c>
      <c r="M38" s="45">
        <f t="shared" si="0"/>
        <v>0.003408564814814815</v>
      </c>
      <c r="N38" s="46">
        <v>1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39" s="20" customFormat="1" ht="12" customHeight="1">
      <c r="A39" s="126">
        <v>31</v>
      </c>
      <c r="B39" s="129">
        <v>112</v>
      </c>
      <c r="C39" s="21" t="s">
        <v>36</v>
      </c>
      <c r="D39" s="22" t="s">
        <v>171</v>
      </c>
      <c r="E39" s="22" t="s">
        <v>24</v>
      </c>
      <c r="F39" s="22" t="s">
        <v>172</v>
      </c>
      <c r="G39" s="22" t="s">
        <v>15</v>
      </c>
      <c r="H39" s="22">
        <v>1984</v>
      </c>
      <c r="I39" s="22" t="s">
        <v>19</v>
      </c>
      <c r="J39" s="22" t="s">
        <v>17</v>
      </c>
      <c r="K39" s="811">
        <v>10</v>
      </c>
      <c r="L39" s="23">
        <v>0.034409722222222223</v>
      </c>
      <c r="M39" s="24">
        <f aca="true" t="shared" si="1" ref="M39:M70">L39/10</f>
        <v>0.0034409722222222224</v>
      </c>
      <c r="N39" s="25">
        <v>9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s="20" customFormat="1" ht="12" customHeight="1">
      <c r="A40" s="126">
        <v>32</v>
      </c>
      <c r="B40" s="129">
        <v>249</v>
      </c>
      <c r="C40" s="21" t="s">
        <v>214</v>
      </c>
      <c r="D40" s="22" t="s">
        <v>215</v>
      </c>
      <c r="E40" s="22" t="s">
        <v>52</v>
      </c>
      <c r="F40" s="22" t="s">
        <v>216</v>
      </c>
      <c r="G40" s="22" t="s">
        <v>15</v>
      </c>
      <c r="H40" s="22">
        <v>1968</v>
      </c>
      <c r="I40" s="22" t="s">
        <v>25</v>
      </c>
      <c r="J40" s="22" t="s">
        <v>17</v>
      </c>
      <c r="K40" s="811">
        <v>10</v>
      </c>
      <c r="L40" s="23">
        <v>0.0346412037037037</v>
      </c>
      <c r="M40" s="24">
        <f t="shared" si="1"/>
        <v>0.00346412037037037</v>
      </c>
      <c r="N40" s="25">
        <v>1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s="20" customFormat="1" ht="12" customHeight="1">
      <c r="A41" s="126">
        <v>33</v>
      </c>
      <c r="B41" s="129">
        <v>230</v>
      </c>
      <c r="C41" s="21" t="s">
        <v>48</v>
      </c>
      <c r="D41" s="22" t="s">
        <v>34</v>
      </c>
      <c r="E41" s="22" t="s">
        <v>14</v>
      </c>
      <c r="F41" s="22" t="s">
        <v>134</v>
      </c>
      <c r="G41" s="22" t="s">
        <v>15</v>
      </c>
      <c r="H41" s="22">
        <v>1972</v>
      </c>
      <c r="I41" s="22" t="s">
        <v>22</v>
      </c>
      <c r="J41" s="22" t="s">
        <v>17</v>
      </c>
      <c r="K41" s="811">
        <v>10</v>
      </c>
      <c r="L41" s="23">
        <v>0.03467592592592592</v>
      </c>
      <c r="M41" s="24">
        <f t="shared" si="1"/>
        <v>0.0034675925925925924</v>
      </c>
      <c r="N41" s="25">
        <v>14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s="20" customFormat="1" ht="12" customHeight="1">
      <c r="A42" s="126">
        <v>34</v>
      </c>
      <c r="B42" s="129">
        <v>213</v>
      </c>
      <c r="C42" s="21" t="s">
        <v>48</v>
      </c>
      <c r="D42" s="22" t="s">
        <v>94</v>
      </c>
      <c r="E42" s="22" t="s">
        <v>95</v>
      </c>
      <c r="F42" s="22" t="s">
        <v>96</v>
      </c>
      <c r="G42" s="22" t="s">
        <v>15</v>
      </c>
      <c r="H42" s="22">
        <v>1965</v>
      </c>
      <c r="I42" s="22" t="s">
        <v>25</v>
      </c>
      <c r="J42" s="22" t="s">
        <v>17</v>
      </c>
      <c r="K42" s="811">
        <v>10</v>
      </c>
      <c r="L42" s="23">
        <v>0.034930555555555555</v>
      </c>
      <c r="M42" s="24">
        <f t="shared" si="1"/>
        <v>0.0034930555555555557</v>
      </c>
      <c r="N42" s="57">
        <v>2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s="20" customFormat="1" ht="12.75">
      <c r="A43" s="126">
        <v>34</v>
      </c>
      <c r="B43" s="129">
        <v>101</v>
      </c>
      <c r="C43" s="21" t="s">
        <v>188</v>
      </c>
      <c r="D43" s="22" t="s">
        <v>98</v>
      </c>
      <c r="E43" s="22" t="s">
        <v>84</v>
      </c>
      <c r="F43" s="22" t="s">
        <v>81</v>
      </c>
      <c r="G43" s="22" t="s">
        <v>15</v>
      </c>
      <c r="H43" s="22">
        <v>1979</v>
      </c>
      <c r="I43" s="22" t="s">
        <v>19</v>
      </c>
      <c r="J43" s="22" t="s">
        <v>17</v>
      </c>
      <c r="K43" s="811">
        <v>10</v>
      </c>
      <c r="L43" s="23">
        <v>0.034930555555555555</v>
      </c>
      <c r="M43" s="24">
        <f t="shared" si="1"/>
        <v>0.0034930555555555557</v>
      </c>
      <c r="N43" s="25">
        <v>10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s="20" customFormat="1" ht="12" customHeight="1">
      <c r="A44" s="126">
        <v>34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811">
        <v>10</v>
      </c>
      <c r="L44" s="23">
        <v>0.034930555555555555</v>
      </c>
      <c r="M44" s="24">
        <f t="shared" si="1"/>
        <v>0.0034930555555555557</v>
      </c>
      <c r="N44" s="25">
        <v>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s="20" customFormat="1" ht="12" customHeight="1">
      <c r="A45" s="126">
        <v>37</v>
      </c>
      <c r="B45" s="129">
        <v>300</v>
      </c>
      <c r="C45" s="21" t="s">
        <v>138</v>
      </c>
      <c r="D45" s="22" t="s">
        <v>485</v>
      </c>
      <c r="E45" s="22" t="s">
        <v>486</v>
      </c>
      <c r="F45" s="22" t="s">
        <v>486</v>
      </c>
      <c r="G45" s="22" t="s">
        <v>15</v>
      </c>
      <c r="H45" s="22">
        <v>1994</v>
      </c>
      <c r="I45" s="22" t="s">
        <v>16</v>
      </c>
      <c r="J45" s="22" t="s">
        <v>17</v>
      </c>
      <c r="K45" s="811">
        <v>10</v>
      </c>
      <c r="L45" s="23">
        <v>0.03542824074074074</v>
      </c>
      <c r="M45" s="24">
        <f t="shared" si="1"/>
        <v>0.003542824074074074</v>
      </c>
      <c r="N45" s="25">
        <v>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s="20" customFormat="1" ht="12" customHeight="1">
      <c r="A46" s="240">
        <v>38</v>
      </c>
      <c r="B46" s="241">
        <v>293</v>
      </c>
      <c r="C46" s="242" t="s">
        <v>46</v>
      </c>
      <c r="D46" s="243" t="s">
        <v>256</v>
      </c>
      <c r="E46" s="243" t="s">
        <v>52</v>
      </c>
      <c r="F46" s="243" t="s">
        <v>87</v>
      </c>
      <c r="G46" s="243" t="s">
        <v>15</v>
      </c>
      <c r="H46" s="243">
        <v>1969</v>
      </c>
      <c r="I46" s="243" t="s">
        <v>22</v>
      </c>
      <c r="J46" s="243" t="s">
        <v>17</v>
      </c>
      <c r="K46" s="814">
        <v>10</v>
      </c>
      <c r="L46" s="245">
        <v>0.0356712962962963</v>
      </c>
      <c r="M46" s="246">
        <f t="shared" si="1"/>
        <v>0.0035671296296296297</v>
      </c>
      <c r="N46" s="247">
        <v>15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s="20" customFormat="1" ht="12" customHeight="1">
      <c r="A47" s="126">
        <v>39</v>
      </c>
      <c r="B47" s="129">
        <v>302</v>
      </c>
      <c r="C47" s="21" t="s">
        <v>487</v>
      </c>
      <c r="D47" s="22" t="s">
        <v>488</v>
      </c>
      <c r="E47" s="22" t="s">
        <v>486</v>
      </c>
      <c r="F47" s="22" t="s">
        <v>486</v>
      </c>
      <c r="G47" s="22" t="s">
        <v>15</v>
      </c>
      <c r="H47" s="22">
        <v>1989</v>
      </c>
      <c r="I47" s="22" t="s">
        <v>19</v>
      </c>
      <c r="J47" s="22" t="s">
        <v>17</v>
      </c>
      <c r="K47" s="811">
        <v>10</v>
      </c>
      <c r="L47" s="23">
        <v>0.03576388888888889</v>
      </c>
      <c r="M47" s="24">
        <f t="shared" si="1"/>
        <v>0.0035763888888888885</v>
      </c>
      <c r="N47" s="25">
        <v>11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s="49" customFormat="1" ht="12" customHeight="1">
      <c r="A48" s="127">
        <v>3</v>
      </c>
      <c r="B48" s="130">
        <v>116</v>
      </c>
      <c r="C48" s="47" t="s">
        <v>184</v>
      </c>
      <c r="D48" s="43" t="s">
        <v>185</v>
      </c>
      <c r="E48" s="43" t="s">
        <v>95</v>
      </c>
      <c r="F48" s="43" t="s">
        <v>66</v>
      </c>
      <c r="G48" s="43" t="s">
        <v>35</v>
      </c>
      <c r="H48" s="43">
        <v>1971</v>
      </c>
      <c r="I48" s="43" t="s">
        <v>38</v>
      </c>
      <c r="J48" s="43" t="s">
        <v>17</v>
      </c>
      <c r="K48" s="813">
        <v>10</v>
      </c>
      <c r="L48" s="44">
        <v>0.03591435185185186</v>
      </c>
      <c r="M48" s="45">
        <f t="shared" si="1"/>
        <v>0.003591435185185186</v>
      </c>
      <c r="N48" s="46">
        <v>2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1:39" s="49" customFormat="1" ht="12" customHeight="1">
      <c r="A49" s="127">
        <v>4</v>
      </c>
      <c r="B49" s="130">
        <v>242</v>
      </c>
      <c r="C49" s="47" t="s">
        <v>148</v>
      </c>
      <c r="D49" s="43" t="s">
        <v>182</v>
      </c>
      <c r="E49" s="43" t="s">
        <v>183</v>
      </c>
      <c r="F49" s="43" t="s">
        <v>66</v>
      </c>
      <c r="G49" s="43" t="s">
        <v>35</v>
      </c>
      <c r="H49" s="43">
        <v>1969</v>
      </c>
      <c r="I49" s="43" t="s">
        <v>38</v>
      </c>
      <c r="J49" s="43" t="s">
        <v>17</v>
      </c>
      <c r="K49" s="813">
        <v>10</v>
      </c>
      <c r="L49" s="44">
        <v>0.036006944444444446</v>
      </c>
      <c r="M49" s="45">
        <f t="shared" si="1"/>
        <v>0.0036006944444444446</v>
      </c>
      <c r="N49" s="46">
        <v>3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s="49" customFormat="1" ht="12" customHeight="1">
      <c r="A50" s="127">
        <v>5</v>
      </c>
      <c r="B50" s="130">
        <v>311</v>
      </c>
      <c r="C50" s="47" t="s">
        <v>243</v>
      </c>
      <c r="D50" s="43" t="s">
        <v>489</v>
      </c>
      <c r="E50" s="43" t="s">
        <v>490</v>
      </c>
      <c r="F50" s="43" t="s">
        <v>478</v>
      </c>
      <c r="G50" s="43" t="s">
        <v>35</v>
      </c>
      <c r="H50" s="43">
        <v>1993</v>
      </c>
      <c r="I50" s="43" t="s">
        <v>69</v>
      </c>
      <c r="J50" s="43" t="s">
        <v>17</v>
      </c>
      <c r="K50" s="813">
        <v>10</v>
      </c>
      <c r="L50" s="44">
        <v>0.0365625</v>
      </c>
      <c r="M50" s="45">
        <f t="shared" si="1"/>
        <v>0.0036562499999999998</v>
      </c>
      <c r="N50" s="46">
        <v>2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39" s="20" customFormat="1" ht="12" customHeight="1">
      <c r="A51" s="126">
        <v>40</v>
      </c>
      <c r="B51" s="129">
        <v>104</v>
      </c>
      <c r="C51" s="21" t="s">
        <v>46</v>
      </c>
      <c r="D51" s="22" t="s">
        <v>85</v>
      </c>
      <c r="E51" s="22" t="s">
        <v>86</v>
      </c>
      <c r="F51" s="22" t="s">
        <v>66</v>
      </c>
      <c r="G51" s="22" t="s">
        <v>15</v>
      </c>
      <c r="H51" s="22">
        <v>1986</v>
      </c>
      <c r="I51" s="22" t="s">
        <v>19</v>
      </c>
      <c r="J51" s="22" t="s">
        <v>17</v>
      </c>
      <c r="K51" s="811">
        <v>10</v>
      </c>
      <c r="L51" s="23">
        <v>0.0365625</v>
      </c>
      <c r="M51" s="24">
        <f t="shared" si="1"/>
        <v>0.0036562499999999998</v>
      </c>
      <c r="N51" s="57">
        <v>12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s="49" customFormat="1" ht="12" customHeight="1">
      <c r="A52" s="127">
        <v>6</v>
      </c>
      <c r="B52" s="130">
        <v>254</v>
      </c>
      <c r="C52" s="47" t="s">
        <v>217</v>
      </c>
      <c r="D52" s="43" t="s">
        <v>218</v>
      </c>
      <c r="E52" s="43" t="s">
        <v>24</v>
      </c>
      <c r="F52" s="43" t="s">
        <v>90</v>
      </c>
      <c r="G52" s="43" t="s">
        <v>35</v>
      </c>
      <c r="H52" s="43">
        <v>1990</v>
      </c>
      <c r="I52" s="43" t="s">
        <v>69</v>
      </c>
      <c r="J52" s="43" t="s">
        <v>17</v>
      </c>
      <c r="K52" s="813">
        <v>10</v>
      </c>
      <c r="L52" s="44">
        <v>0.03670138888888889</v>
      </c>
      <c r="M52" s="45">
        <f t="shared" si="1"/>
        <v>0.0036701388888888886</v>
      </c>
      <c r="N52" s="46">
        <v>3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9" s="49" customFormat="1" ht="12" customHeight="1">
      <c r="A53" s="127">
        <v>7</v>
      </c>
      <c r="B53" s="130">
        <v>103</v>
      </c>
      <c r="C53" s="47" t="s">
        <v>128</v>
      </c>
      <c r="D53" s="43" t="s">
        <v>116</v>
      </c>
      <c r="E53" s="43" t="s">
        <v>84</v>
      </c>
      <c r="F53" s="43" t="s">
        <v>81</v>
      </c>
      <c r="G53" s="43" t="s">
        <v>35</v>
      </c>
      <c r="H53" s="43">
        <v>1978</v>
      </c>
      <c r="I53" s="43" t="s">
        <v>38</v>
      </c>
      <c r="J53" s="43" t="s">
        <v>17</v>
      </c>
      <c r="K53" s="813">
        <v>10</v>
      </c>
      <c r="L53" s="44">
        <v>0.037696759259259256</v>
      </c>
      <c r="M53" s="45">
        <f t="shared" si="1"/>
        <v>0.0037696759259259255</v>
      </c>
      <c r="N53" s="46">
        <v>4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1:39" s="20" customFormat="1" ht="12" customHeight="1">
      <c r="A54" s="126">
        <v>41</v>
      </c>
      <c r="B54" s="129">
        <v>114</v>
      </c>
      <c r="C54" s="21" t="s">
        <v>88</v>
      </c>
      <c r="D54" s="22" t="s">
        <v>89</v>
      </c>
      <c r="E54" s="22" t="s">
        <v>21</v>
      </c>
      <c r="F54" s="22" t="s">
        <v>151</v>
      </c>
      <c r="G54" s="22" t="s">
        <v>15</v>
      </c>
      <c r="H54" s="22">
        <v>1975</v>
      </c>
      <c r="I54" s="22" t="s">
        <v>22</v>
      </c>
      <c r="J54" s="22" t="s">
        <v>17</v>
      </c>
      <c r="K54" s="811">
        <v>10</v>
      </c>
      <c r="L54" s="23">
        <v>0.03928240740740741</v>
      </c>
      <c r="M54" s="24">
        <f t="shared" si="1"/>
        <v>0.003928240740740741</v>
      </c>
      <c r="N54" s="25">
        <v>16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49" customFormat="1" ht="12" customHeight="1">
      <c r="A55" s="127">
        <v>8</v>
      </c>
      <c r="B55" s="130">
        <v>308</v>
      </c>
      <c r="C55" s="47" t="s">
        <v>99</v>
      </c>
      <c r="D55" s="43" t="s">
        <v>491</v>
      </c>
      <c r="E55" s="43" t="s">
        <v>24</v>
      </c>
      <c r="F55" s="43" t="s">
        <v>24</v>
      </c>
      <c r="G55" s="43" t="s">
        <v>35</v>
      </c>
      <c r="H55" s="43">
        <v>1991</v>
      </c>
      <c r="I55" s="43" t="s">
        <v>69</v>
      </c>
      <c r="J55" s="43" t="s">
        <v>17</v>
      </c>
      <c r="K55" s="43">
        <v>10</v>
      </c>
      <c r="L55" s="44">
        <v>0.03998842592592593</v>
      </c>
      <c r="M55" s="45">
        <f t="shared" si="1"/>
        <v>0.003998842592592593</v>
      </c>
      <c r="N55" s="46">
        <v>4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9" s="20" customFormat="1" ht="12" customHeight="1">
      <c r="A56" s="126">
        <v>42</v>
      </c>
      <c r="B56" s="129">
        <v>225</v>
      </c>
      <c r="C56" s="21" t="s">
        <v>48</v>
      </c>
      <c r="D56" s="22" t="s">
        <v>192</v>
      </c>
      <c r="E56" s="22" t="s">
        <v>14</v>
      </c>
      <c r="F56" s="22" t="s">
        <v>193</v>
      </c>
      <c r="G56" s="22" t="s">
        <v>15</v>
      </c>
      <c r="H56" s="22">
        <v>1974</v>
      </c>
      <c r="I56" s="22" t="s">
        <v>22</v>
      </c>
      <c r="J56" s="22" t="s">
        <v>17</v>
      </c>
      <c r="K56" s="22">
        <v>10</v>
      </c>
      <c r="L56" s="23">
        <v>0.04209490740740741</v>
      </c>
      <c r="M56" s="24">
        <f t="shared" si="1"/>
        <v>0.004209490740740741</v>
      </c>
      <c r="N56" s="25">
        <v>17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s="49" customFormat="1" ht="12" customHeight="1">
      <c r="A57" s="127">
        <v>9</v>
      </c>
      <c r="B57" s="130">
        <v>199</v>
      </c>
      <c r="C57" s="47" t="s">
        <v>130</v>
      </c>
      <c r="D57" s="43" t="s">
        <v>131</v>
      </c>
      <c r="E57" s="43" t="s">
        <v>132</v>
      </c>
      <c r="F57" s="43" t="s">
        <v>87</v>
      </c>
      <c r="G57" s="43" t="s">
        <v>35</v>
      </c>
      <c r="H57" s="43">
        <v>1972</v>
      </c>
      <c r="I57" s="43" t="s">
        <v>38</v>
      </c>
      <c r="J57" s="43" t="s">
        <v>17</v>
      </c>
      <c r="K57" s="813">
        <v>10</v>
      </c>
      <c r="L57" s="44">
        <v>0.0437962962962963</v>
      </c>
      <c r="M57" s="45">
        <f t="shared" si="1"/>
        <v>0.00437962962962963</v>
      </c>
      <c r="N57" s="46">
        <v>5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s="49" customFormat="1" ht="12" customHeight="1">
      <c r="A58" s="127">
        <v>9</v>
      </c>
      <c r="B58" s="130">
        <v>196</v>
      </c>
      <c r="C58" s="47" t="s">
        <v>117</v>
      </c>
      <c r="D58" s="43" t="s">
        <v>129</v>
      </c>
      <c r="E58" s="43" t="s">
        <v>52</v>
      </c>
      <c r="F58" s="43" t="s">
        <v>52</v>
      </c>
      <c r="G58" s="43" t="s">
        <v>35</v>
      </c>
      <c r="H58" s="43">
        <v>1972</v>
      </c>
      <c r="I58" s="43" t="s">
        <v>38</v>
      </c>
      <c r="J58" s="43" t="s">
        <v>17</v>
      </c>
      <c r="K58" s="813">
        <v>10</v>
      </c>
      <c r="L58" s="44">
        <v>0.0437962962962963</v>
      </c>
      <c r="M58" s="45">
        <f t="shared" si="1"/>
        <v>0.00437962962962963</v>
      </c>
      <c r="N58" s="46">
        <v>6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1:39" s="49" customFormat="1" ht="12" customHeight="1">
      <c r="A59" s="127">
        <v>11</v>
      </c>
      <c r="B59" s="130">
        <v>270</v>
      </c>
      <c r="C59" s="47" t="s">
        <v>237</v>
      </c>
      <c r="D59" s="43" t="s">
        <v>175</v>
      </c>
      <c r="E59" s="43" t="s">
        <v>18</v>
      </c>
      <c r="F59" s="43" t="s">
        <v>238</v>
      </c>
      <c r="G59" s="43" t="s">
        <v>35</v>
      </c>
      <c r="H59" s="43">
        <v>1984</v>
      </c>
      <c r="I59" s="43" t="s">
        <v>492</v>
      </c>
      <c r="J59" s="43" t="s">
        <v>17</v>
      </c>
      <c r="K59" s="43">
        <v>10</v>
      </c>
      <c r="L59" s="44">
        <v>0.045347222222222226</v>
      </c>
      <c r="M59" s="815">
        <f t="shared" si="1"/>
        <v>0.004534722222222223</v>
      </c>
      <c r="N59" s="46">
        <v>1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s="20" customFormat="1" ht="12" customHeight="1">
      <c r="A60" s="240">
        <v>43</v>
      </c>
      <c r="B60" s="241">
        <v>226</v>
      </c>
      <c r="C60" s="816" t="s">
        <v>13</v>
      </c>
      <c r="D60" s="817" t="s">
        <v>152</v>
      </c>
      <c r="E60" s="817" t="s">
        <v>109</v>
      </c>
      <c r="F60" s="817" t="s">
        <v>90</v>
      </c>
      <c r="G60" s="817" t="s">
        <v>15</v>
      </c>
      <c r="H60" s="817">
        <v>1978</v>
      </c>
      <c r="I60" s="817" t="s">
        <v>22</v>
      </c>
      <c r="J60" s="243" t="s">
        <v>17</v>
      </c>
      <c r="K60" s="243">
        <v>12.195</v>
      </c>
      <c r="L60" s="245">
        <v>0.03730324074074074</v>
      </c>
      <c r="M60" s="246">
        <f>L60/12.195</f>
        <v>0.0030588963297040377</v>
      </c>
      <c r="N60" s="247">
        <v>18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s="249" customFormat="1" ht="12" customHeight="1" thickBot="1">
      <c r="A61" s="220">
        <v>44</v>
      </c>
      <c r="B61" s="221">
        <v>245</v>
      </c>
      <c r="C61" s="222" t="s">
        <v>46</v>
      </c>
      <c r="D61" s="223" t="s">
        <v>191</v>
      </c>
      <c r="E61" s="223" t="s">
        <v>14</v>
      </c>
      <c r="F61" s="223" t="s">
        <v>14</v>
      </c>
      <c r="G61" s="223" t="s">
        <v>15</v>
      </c>
      <c r="H61" s="223">
        <v>1986</v>
      </c>
      <c r="I61" s="223" t="s">
        <v>19</v>
      </c>
      <c r="J61" s="223" t="s">
        <v>17</v>
      </c>
      <c r="K61" s="223">
        <v>12.195</v>
      </c>
      <c r="L61" s="224">
        <v>0.04398148148148148</v>
      </c>
      <c r="M61" s="225">
        <f>L61/12.195</f>
        <v>0.003606517546656948</v>
      </c>
      <c r="N61" s="226">
        <v>13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s="10" customFormat="1" ht="13.5" thickBot="1">
      <c r="A62" s="159"/>
      <c r="B62" s="145"/>
      <c r="C62" s="12"/>
      <c r="D62" s="12"/>
      <c r="E62" s="12"/>
      <c r="F62" s="12"/>
      <c r="G62" s="12"/>
      <c r="H62" s="12"/>
      <c r="I62" s="12"/>
      <c r="J62" s="12"/>
      <c r="K62" s="28">
        <f>SUM(K7:K61)</f>
        <v>554.3900000000001</v>
      </c>
      <c r="L62" s="29">
        <f>SUM(L7:L61)</f>
        <v>1.8365740740740741</v>
      </c>
      <c r="M62" s="30">
        <f>L62/K62</f>
        <v>0.003312783553228005</v>
      </c>
      <c r="N62" s="53">
        <f>M62*10</f>
        <v>0.033127835532280055</v>
      </c>
      <c r="O62" s="27"/>
      <c r="P62" s="143"/>
      <c r="Q62" s="144"/>
      <c r="R62" s="27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</row>
    <row r="63" spans="1:39" s="39" customFormat="1" ht="13.5" thickBot="1">
      <c r="A63" s="160" t="s">
        <v>65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61"/>
      <c r="M63" s="147"/>
      <c r="N63" s="162"/>
      <c r="O63" s="27"/>
      <c r="P63" s="146"/>
      <c r="Q63" s="147"/>
      <c r="R63" s="146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</row>
    <row r="64" spans="1:39" s="39" customFormat="1" ht="35.25" thickBot="1">
      <c r="A64" s="175" t="s">
        <v>43</v>
      </c>
      <c r="B64" s="176" t="s">
        <v>0</v>
      </c>
      <c r="C64" s="176" t="s">
        <v>1</v>
      </c>
      <c r="D64" s="176" t="s">
        <v>2</v>
      </c>
      <c r="E64" s="176" t="s">
        <v>3</v>
      </c>
      <c r="F64" s="176" t="s">
        <v>4</v>
      </c>
      <c r="G64" s="176" t="s">
        <v>5</v>
      </c>
      <c r="H64" s="176" t="s">
        <v>6</v>
      </c>
      <c r="I64" s="176" t="s">
        <v>7</v>
      </c>
      <c r="J64" s="176" t="s">
        <v>8</v>
      </c>
      <c r="K64" s="176" t="s">
        <v>9</v>
      </c>
      <c r="L64" s="176" t="s">
        <v>10</v>
      </c>
      <c r="M64" s="177" t="s">
        <v>11</v>
      </c>
      <c r="N64" s="178" t="s">
        <v>12</v>
      </c>
      <c r="O64" s="27"/>
      <c r="P64" s="146"/>
      <c r="Q64" s="147"/>
      <c r="R64" s="146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</row>
    <row r="65" spans="1:39" s="254" customFormat="1" ht="12.75">
      <c r="A65" s="252">
        <v>1</v>
      </c>
      <c r="B65" s="253">
        <v>192</v>
      </c>
      <c r="C65" s="253" t="s">
        <v>102</v>
      </c>
      <c r="D65" s="111" t="s">
        <v>103</v>
      </c>
      <c r="E65" s="111" t="s">
        <v>52</v>
      </c>
      <c r="F65" s="111" t="s">
        <v>52</v>
      </c>
      <c r="G65" s="111" t="s">
        <v>15</v>
      </c>
      <c r="H65" s="111">
        <v>1978</v>
      </c>
      <c r="I65" s="111" t="s">
        <v>22</v>
      </c>
      <c r="J65" s="111" t="s">
        <v>58</v>
      </c>
      <c r="K65" s="818">
        <v>5</v>
      </c>
      <c r="L65" s="112">
        <v>0.02309027777777778</v>
      </c>
      <c r="M65" s="113">
        <f aca="true" t="shared" si="2" ref="M65:M75">L65/5</f>
        <v>0.004618055555555556</v>
      </c>
      <c r="N65" s="114">
        <v>1</v>
      </c>
      <c r="O65" s="146"/>
      <c r="P65" s="146"/>
      <c r="Q65" s="147"/>
      <c r="R65" s="146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</row>
    <row r="66" spans="1:39" s="39" customFormat="1" ht="12.75">
      <c r="A66" s="108">
        <v>2</v>
      </c>
      <c r="B66" s="109">
        <v>186</v>
      </c>
      <c r="C66" s="109" t="s">
        <v>105</v>
      </c>
      <c r="D66" s="110" t="s">
        <v>103</v>
      </c>
      <c r="E66" s="110" t="s">
        <v>52</v>
      </c>
      <c r="F66" s="110" t="s">
        <v>52</v>
      </c>
      <c r="G66" s="110" t="s">
        <v>15</v>
      </c>
      <c r="H66" s="110">
        <v>2004</v>
      </c>
      <c r="I66" s="110" t="s">
        <v>16</v>
      </c>
      <c r="J66" s="110" t="s">
        <v>58</v>
      </c>
      <c r="K66" s="110">
        <v>5</v>
      </c>
      <c r="L66" s="228">
        <v>0.023668981481481485</v>
      </c>
      <c r="M66" s="229">
        <f t="shared" si="2"/>
        <v>0.004733796296296297</v>
      </c>
      <c r="N66" s="230">
        <v>1</v>
      </c>
      <c r="O66" s="146"/>
      <c r="P66" s="146"/>
      <c r="Q66" s="147"/>
      <c r="R66" s="146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</row>
    <row r="67" spans="1:39" s="52" customFormat="1" ht="12.75">
      <c r="A67" s="108">
        <v>3</v>
      </c>
      <c r="B67" s="109">
        <v>98</v>
      </c>
      <c r="C67" s="109" t="s">
        <v>97</v>
      </c>
      <c r="D67" s="110" t="s">
        <v>83</v>
      </c>
      <c r="E67" s="110" t="s">
        <v>84</v>
      </c>
      <c r="F67" s="110" t="s">
        <v>81</v>
      </c>
      <c r="G67" s="110" t="s">
        <v>15</v>
      </c>
      <c r="H67" s="110">
        <v>2000</v>
      </c>
      <c r="I67" s="110" t="s">
        <v>16</v>
      </c>
      <c r="J67" s="110" t="s">
        <v>58</v>
      </c>
      <c r="K67" s="819">
        <v>5</v>
      </c>
      <c r="L67" s="228">
        <v>0.024085648148148148</v>
      </c>
      <c r="M67" s="229">
        <f t="shared" si="2"/>
        <v>0.0048171296296296295</v>
      </c>
      <c r="N67" s="230">
        <v>2</v>
      </c>
      <c r="O67" s="146"/>
      <c r="P67" s="146"/>
      <c r="Q67" s="147"/>
      <c r="R67" s="146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</row>
    <row r="68" spans="1:39" s="52" customFormat="1" ht="12.75">
      <c r="A68" s="108">
        <v>4</v>
      </c>
      <c r="B68" s="109">
        <v>283</v>
      </c>
      <c r="C68" s="109" t="s">
        <v>186</v>
      </c>
      <c r="D68" s="110" t="s">
        <v>257</v>
      </c>
      <c r="E68" s="110" t="s">
        <v>258</v>
      </c>
      <c r="F68" s="110" t="s">
        <v>259</v>
      </c>
      <c r="G68" s="110" t="s">
        <v>15</v>
      </c>
      <c r="H68" s="110">
        <v>1963</v>
      </c>
      <c r="I68" s="110" t="s">
        <v>25</v>
      </c>
      <c r="J68" s="110" t="s">
        <v>58</v>
      </c>
      <c r="K68" s="819">
        <v>5</v>
      </c>
      <c r="L68" s="228">
        <v>0.02415509259259259</v>
      </c>
      <c r="M68" s="229">
        <f t="shared" si="2"/>
        <v>0.0048310185185185175</v>
      </c>
      <c r="N68" s="230">
        <v>1</v>
      </c>
      <c r="O68" s="146"/>
      <c r="P68" s="146"/>
      <c r="Q68" s="147"/>
      <c r="R68" s="146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</row>
    <row r="69" spans="1:39" s="52" customFormat="1" ht="12.75">
      <c r="A69" s="40">
        <v>1</v>
      </c>
      <c r="B69" s="41">
        <v>184</v>
      </c>
      <c r="C69" s="41" t="s">
        <v>104</v>
      </c>
      <c r="D69" s="42" t="s">
        <v>103</v>
      </c>
      <c r="E69" s="42" t="s">
        <v>52</v>
      </c>
      <c r="F69" s="42" t="s">
        <v>52</v>
      </c>
      <c r="G69" s="42" t="s">
        <v>35</v>
      </c>
      <c r="H69" s="42">
        <v>1977</v>
      </c>
      <c r="I69" s="42" t="s">
        <v>38</v>
      </c>
      <c r="J69" s="43" t="s">
        <v>58</v>
      </c>
      <c r="K69" s="820">
        <v>5</v>
      </c>
      <c r="L69" s="44">
        <v>0.0249537037037037</v>
      </c>
      <c r="M69" s="232">
        <f t="shared" si="2"/>
        <v>0.00499074074074074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</row>
    <row r="70" spans="1:39" s="49" customFormat="1" ht="12" customHeight="1">
      <c r="A70" s="127">
        <v>2</v>
      </c>
      <c r="B70" s="130">
        <v>99</v>
      </c>
      <c r="C70" s="47" t="s">
        <v>117</v>
      </c>
      <c r="D70" s="43" t="s">
        <v>118</v>
      </c>
      <c r="E70" s="43" t="s">
        <v>84</v>
      </c>
      <c r="F70" s="43" t="s">
        <v>81</v>
      </c>
      <c r="G70" s="43" t="s">
        <v>35</v>
      </c>
      <c r="H70" s="43">
        <v>1978</v>
      </c>
      <c r="I70" s="43" t="s">
        <v>38</v>
      </c>
      <c r="J70" s="43" t="s">
        <v>17</v>
      </c>
      <c r="K70" s="820">
        <v>5</v>
      </c>
      <c r="L70" s="44">
        <v>0.025196759259259256</v>
      </c>
      <c r="M70" s="232">
        <f t="shared" si="2"/>
        <v>0.005039351851851851</v>
      </c>
      <c r="N70" s="46">
        <v>2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9" s="52" customFormat="1" ht="12.75">
      <c r="A71" s="108">
        <v>5</v>
      </c>
      <c r="B71" s="109">
        <v>272</v>
      </c>
      <c r="C71" s="109" t="s">
        <v>46</v>
      </c>
      <c r="D71" s="110" t="s">
        <v>242</v>
      </c>
      <c r="E71" s="110" t="s">
        <v>52</v>
      </c>
      <c r="F71" s="110" t="s">
        <v>52</v>
      </c>
      <c r="G71" s="110" t="s">
        <v>15</v>
      </c>
      <c r="H71" s="110">
        <v>1966</v>
      </c>
      <c r="I71" s="110" t="s">
        <v>25</v>
      </c>
      <c r="J71" s="110" t="s">
        <v>58</v>
      </c>
      <c r="K71" s="819">
        <v>5</v>
      </c>
      <c r="L71" s="228">
        <v>0.026516203703703698</v>
      </c>
      <c r="M71" s="229">
        <f>L71/5</f>
        <v>0.0053032407407407394</v>
      </c>
      <c r="N71" s="230">
        <v>2</v>
      </c>
      <c r="O71" s="146"/>
      <c r="P71" s="146"/>
      <c r="Q71" s="147"/>
      <c r="R71" s="146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</row>
    <row r="72" spans="1:39" s="49" customFormat="1" ht="12" customHeight="1">
      <c r="A72" s="127">
        <v>3</v>
      </c>
      <c r="B72" s="130">
        <v>282</v>
      </c>
      <c r="C72" s="47" t="s">
        <v>260</v>
      </c>
      <c r="D72" s="43" t="s">
        <v>261</v>
      </c>
      <c r="E72" s="43" t="s">
        <v>258</v>
      </c>
      <c r="F72" s="43" t="s">
        <v>259</v>
      </c>
      <c r="G72" s="43" t="s">
        <v>35</v>
      </c>
      <c r="H72" s="43">
        <v>1960</v>
      </c>
      <c r="I72" s="43" t="s">
        <v>39</v>
      </c>
      <c r="J72" s="43" t="s">
        <v>17</v>
      </c>
      <c r="K72" s="820">
        <v>5</v>
      </c>
      <c r="L72" s="44">
        <v>0.026736111111111113</v>
      </c>
      <c r="M72" s="232">
        <f t="shared" si="2"/>
        <v>0.005347222222222223</v>
      </c>
      <c r="N72" s="46">
        <v>1</v>
      </c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9" s="227" customFormat="1" ht="12.75">
      <c r="A73" s="40">
        <v>4</v>
      </c>
      <c r="B73" s="41">
        <v>100</v>
      </c>
      <c r="C73" s="41" t="s">
        <v>148</v>
      </c>
      <c r="D73" s="42" t="s">
        <v>98</v>
      </c>
      <c r="E73" s="42" t="s">
        <v>84</v>
      </c>
      <c r="F73" s="42" t="s">
        <v>81</v>
      </c>
      <c r="G73" s="42" t="s">
        <v>35</v>
      </c>
      <c r="H73" s="42">
        <v>1978</v>
      </c>
      <c r="I73" s="42" t="s">
        <v>38</v>
      </c>
      <c r="J73" s="43" t="s">
        <v>58</v>
      </c>
      <c r="K73" s="813">
        <v>5</v>
      </c>
      <c r="L73" s="44">
        <v>0.028564814814814817</v>
      </c>
      <c r="M73" s="45">
        <f>L73/5</f>
        <v>0.005712962962962963</v>
      </c>
      <c r="N73" s="46">
        <v>3</v>
      </c>
      <c r="O73" s="51"/>
      <c r="P73" s="51"/>
      <c r="Q73" s="148"/>
      <c r="R73" s="51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</row>
    <row r="74" spans="1:39" s="52" customFormat="1" ht="12.75">
      <c r="A74" s="40">
        <v>5</v>
      </c>
      <c r="B74" s="41">
        <v>271</v>
      </c>
      <c r="C74" s="41" t="s">
        <v>243</v>
      </c>
      <c r="D74" s="42" t="s">
        <v>242</v>
      </c>
      <c r="E74" s="42" t="s">
        <v>52</v>
      </c>
      <c r="F74" s="42" t="s">
        <v>52</v>
      </c>
      <c r="G74" s="42" t="s">
        <v>35</v>
      </c>
      <c r="H74" s="42">
        <v>1965</v>
      </c>
      <c r="I74" s="42" t="s">
        <v>39</v>
      </c>
      <c r="J74" s="43" t="s">
        <v>58</v>
      </c>
      <c r="K74" s="813">
        <v>5</v>
      </c>
      <c r="L74" s="44">
        <v>0.02929398148148148</v>
      </c>
      <c r="M74" s="45">
        <f>L74/5</f>
        <v>0.005858796296296296</v>
      </c>
      <c r="N74" s="46">
        <v>2</v>
      </c>
      <c r="O74" s="51"/>
      <c r="P74" s="51"/>
      <c r="Q74" s="148"/>
      <c r="R74" s="51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</row>
    <row r="75" spans="1:39" s="260" customFormat="1" ht="13.5" thickBot="1">
      <c r="A75" s="257">
        <v>6</v>
      </c>
      <c r="B75" s="258">
        <v>212</v>
      </c>
      <c r="C75" s="258" t="s">
        <v>60</v>
      </c>
      <c r="D75" s="118" t="s">
        <v>61</v>
      </c>
      <c r="E75" s="118" t="s">
        <v>14</v>
      </c>
      <c r="F75" s="118" t="s">
        <v>14</v>
      </c>
      <c r="G75" s="118" t="s">
        <v>15</v>
      </c>
      <c r="H75" s="118">
        <v>1941</v>
      </c>
      <c r="I75" s="118" t="s">
        <v>49</v>
      </c>
      <c r="J75" s="118" t="s">
        <v>58</v>
      </c>
      <c r="K75" s="821">
        <v>5</v>
      </c>
      <c r="L75" s="119">
        <v>0.03107638888888889</v>
      </c>
      <c r="M75" s="120">
        <f t="shared" si="2"/>
        <v>0.006215277777777778</v>
      </c>
      <c r="N75" s="121">
        <v>1</v>
      </c>
      <c r="O75" s="146"/>
      <c r="P75" s="146"/>
      <c r="Q75" s="147"/>
      <c r="R75" s="146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</row>
    <row r="76" spans="1:39" s="39" customFormat="1" ht="13.5" thickBot="1">
      <c r="A76" s="163"/>
      <c r="B76" s="164"/>
      <c r="C76" s="164"/>
      <c r="D76" s="164"/>
      <c r="E76" s="164"/>
      <c r="F76" s="164"/>
      <c r="G76" s="164"/>
      <c r="H76" s="164"/>
      <c r="I76" s="164"/>
      <c r="J76" s="164"/>
      <c r="K76" s="822">
        <f>SUM(K65:K75)</f>
        <v>55</v>
      </c>
      <c r="L76" s="823">
        <f>SUM(L65:L75)</f>
        <v>0.287337962962963</v>
      </c>
      <c r="M76" s="34">
        <f>L76/K76</f>
        <v>0.0052243265993266</v>
      </c>
      <c r="N76" s="54">
        <f>M76*5</f>
        <v>0.026121632996633</v>
      </c>
      <c r="O76" s="27"/>
      <c r="P76" s="149"/>
      <c r="Q76" s="150"/>
      <c r="R76" s="146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</row>
    <row r="77" spans="1:39" s="72" customFormat="1" ht="13.5" thickBot="1">
      <c r="A77" s="165" t="s">
        <v>110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66"/>
      <c r="M77" s="151"/>
      <c r="N77" s="167"/>
      <c r="O77" s="84"/>
      <c r="P77" s="84"/>
      <c r="Q77" s="151"/>
      <c r="R77" s="84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</row>
    <row r="78" spans="1:39" s="72" customFormat="1" ht="34.5">
      <c r="A78" s="73" t="s">
        <v>43</v>
      </c>
      <c r="B78" s="74" t="s">
        <v>0</v>
      </c>
      <c r="C78" s="74" t="s">
        <v>1</v>
      </c>
      <c r="D78" s="74" t="s">
        <v>2</v>
      </c>
      <c r="E78" s="74" t="s">
        <v>3</v>
      </c>
      <c r="F78" s="74" t="s">
        <v>4</v>
      </c>
      <c r="G78" s="74" t="s">
        <v>5</v>
      </c>
      <c r="H78" s="74" t="s">
        <v>6</v>
      </c>
      <c r="I78" s="74" t="s">
        <v>7</v>
      </c>
      <c r="J78" s="74" t="s">
        <v>8</v>
      </c>
      <c r="K78" s="74" t="s">
        <v>9</v>
      </c>
      <c r="L78" s="74" t="s">
        <v>10</v>
      </c>
      <c r="M78" s="75" t="s">
        <v>11</v>
      </c>
      <c r="N78" s="76" t="s">
        <v>12</v>
      </c>
      <c r="O78" s="84"/>
      <c r="P78" s="84"/>
      <c r="Q78" s="151"/>
      <c r="R78" s="84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</row>
    <row r="79" spans="1:39" s="83" customFormat="1" ht="12.75">
      <c r="A79" s="77">
        <v>1</v>
      </c>
      <c r="B79" s="91">
        <v>59</v>
      </c>
      <c r="C79" s="91" t="s">
        <v>107</v>
      </c>
      <c r="D79" s="80" t="s">
        <v>98</v>
      </c>
      <c r="E79" s="80" t="s">
        <v>84</v>
      </c>
      <c r="F79" s="80" t="s">
        <v>81</v>
      </c>
      <c r="G79" s="80" t="s">
        <v>15</v>
      </c>
      <c r="H79" s="80">
        <v>2004</v>
      </c>
      <c r="I79" s="80" t="s">
        <v>106</v>
      </c>
      <c r="J79" s="80" t="s">
        <v>67</v>
      </c>
      <c r="K79" s="80">
        <v>2</v>
      </c>
      <c r="L79" s="92">
        <v>0.005613425925925927</v>
      </c>
      <c r="M79" s="93">
        <f aca="true" t="shared" si="3" ref="M79:M92">L79/K79</f>
        <v>0.0028067129629629635</v>
      </c>
      <c r="N79" s="94">
        <v>1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</row>
    <row r="80" spans="1:39" s="83" customFormat="1" ht="12.75">
      <c r="A80" s="77">
        <v>2</v>
      </c>
      <c r="B80" s="78">
        <v>38</v>
      </c>
      <c r="C80" s="91" t="s">
        <v>108</v>
      </c>
      <c r="D80" s="80" t="s">
        <v>98</v>
      </c>
      <c r="E80" s="80" t="s">
        <v>84</v>
      </c>
      <c r="F80" s="80" t="s">
        <v>81</v>
      </c>
      <c r="G80" s="80" t="s">
        <v>15</v>
      </c>
      <c r="H80" s="80">
        <v>2008</v>
      </c>
      <c r="I80" s="80" t="s">
        <v>106</v>
      </c>
      <c r="J80" s="80" t="s">
        <v>67</v>
      </c>
      <c r="K80" s="80">
        <v>2</v>
      </c>
      <c r="L80" s="81">
        <v>0.005787037037037038</v>
      </c>
      <c r="M80" s="93">
        <f t="shared" si="3"/>
        <v>0.002893518518518519</v>
      </c>
      <c r="N80" s="82">
        <v>2</v>
      </c>
      <c r="O80" s="84"/>
      <c r="P80" s="84"/>
      <c r="Q80" s="152"/>
      <c r="R80" s="84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</row>
    <row r="81" spans="1:39" s="262" customFormat="1" ht="12.75">
      <c r="A81" s="77">
        <v>3</v>
      </c>
      <c r="B81" s="91">
        <v>57</v>
      </c>
      <c r="C81" s="91" t="s">
        <v>140</v>
      </c>
      <c r="D81" s="80" t="s">
        <v>141</v>
      </c>
      <c r="E81" s="80" t="s">
        <v>84</v>
      </c>
      <c r="F81" s="80" t="s">
        <v>81</v>
      </c>
      <c r="G81" s="80" t="s">
        <v>15</v>
      </c>
      <c r="H81" s="80">
        <v>2004</v>
      </c>
      <c r="I81" s="80" t="s">
        <v>106</v>
      </c>
      <c r="J81" s="80" t="s">
        <v>67</v>
      </c>
      <c r="K81" s="80">
        <v>2</v>
      </c>
      <c r="L81" s="92">
        <v>0.005821759259259259</v>
      </c>
      <c r="M81" s="93">
        <f t="shared" si="3"/>
        <v>0.0029108796296296296</v>
      </c>
      <c r="N81" s="94">
        <v>3</v>
      </c>
      <c r="O81" s="84"/>
      <c r="P81" s="84"/>
      <c r="Q81" s="152"/>
      <c r="R81" s="84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</row>
    <row r="82" spans="1:39" s="83" customFormat="1" ht="12.75">
      <c r="A82" s="77">
        <v>4</v>
      </c>
      <c r="B82" s="78">
        <v>5</v>
      </c>
      <c r="C82" s="78" t="s">
        <v>138</v>
      </c>
      <c r="D82" s="79" t="s">
        <v>139</v>
      </c>
      <c r="E82" s="79" t="s">
        <v>84</v>
      </c>
      <c r="F82" s="79" t="s">
        <v>81</v>
      </c>
      <c r="G82" s="79" t="s">
        <v>15</v>
      </c>
      <c r="H82" s="79">
        <v>2007</v>
      </c>
      <c r="I82" s="80" t="s">
        <v>106</v>
      </c>
      <c r="J82" s="79" t="s">
        <v>67</v>
      </c>
      <c r="K82" s="80">
        <v>2</v>
      </c>
      <c r="L82" s="81">
        <v>0.00587962962962963</v>
      </c>
      <c r="M82" s="93">
        <f t="shared" si="3"/>
        <v>0.002939814814814815</v>
      </c>
      <c r="N82" s="82">
        <v>4</v>
      </c>
      <c r="O82" s="84"/>
      <c r="P82" s="84"/>
      <c r="Q82" s="152"/>
      <c r="R82" s="84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</row>
    <row r="83" spans="1:39" s="71" customFormat="1" ht="12.75">
      <c r="A83" s="48">
        <v>1</v>
      </c>
      <c r="B83" s="47">
        <v>102</v>
      </c>
      <c r="C83" s="47" t="s">
        <v>115</v>
      </c>
      <c r="D83" s="43" t="s">
        <v>116</v>
      </c>
      <c r="E83" s="43" t="s">
        <v>84</v>
      </c>
      <c r="F83" s="43" t="s">
        <v>81</v>
      </c>
      <c r="G83" s="43" t="s">
        <v>35</v>
      </c>
      <c r="H83" s="43">
        <v>2005</v>
      </c>
      <c r="I83" s="43" t="s">
        <v>133</v>
      </c>
      <c r="J83" s="62" t="s">
        <v>67</v>
      </c>
      <c r="K83" s="43">
        <v>2</v>
      </c>
      <c r="L83" s="44">
        <v>0.0060648148148148145</v>
      </c>
      <c r="M83" s="45">
        <f t="shared" si="3"/>
        <v>0.0030324074074074073</v>
      </c>
      <c r="N83" s="46">
        <v>1</v>
      </c>
      <c r="O83" s="51"/>
      <c r="P83" s="51"/>
      <c r="Q83" s="142"/>
      <c r="R83" s="51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</row>
    <row r="84" spans="1:39" s="263" customFormat="1" ht="12.75">
      <c r="A84" s="40">
        <f>A79+1</f>
        <v>2</v>
      </c>
      <c r="B84" s="41">
        <v>58</v>
      </c>
      <c r="C84" s="41" t="s">
        <v>142</v>
      </c>
      <c r="D84" s="42" t="s">
        <v>143</v>
      </c>
      <c r="E84" s="42" t="s">
        <v>84</v>
      </c>
      <c r="F84" s="42" t="s">
        <v>81</v>
      </c>
      <c r="G84" s="42" t="s">
        <v>35</v>
      </c>
      <c r="H84" s="42">
        <v>2005</v>
      </c>
      <c r="I84" s="42" t="s">
        <v>133</v>
      </c>
      <c r="J84" s="42" t="s">
        <v>67</v>
      </c>
      <c r="K84" s="42">
        <v>2</v>
      </c>
      <c r="L84" s="231">
        <v>0.006550925925925926</v>
      </c>
      <c r="M84" s="232">
        <f t="shared" si="3"/>
        <v>0.003275462962962963</v>
      </c>
      <c r="N84" s="233">
        <v>2</v>
      </c>
      <c r="O84" s="51"/>
      <c r="P84" s="51"/>
      <c r="Q84" s="142"/>
      <c r="R84" s="51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</row>
    <row r="85" spans="1:39" s="263" customFormat="1" ht="12.75">
      <c r="A85" s="40">
        <f>A80+1</f>
        <v>3</v>
      </c>
      <c r="B85" s="41">
        <v>281</v>
      </c>
      <c r="C85" s="41" t="s">
        <v>262</v>
      </c>
      <c r="D85" s="42" t="s">
        <v>263</v>
      </c>
      <c r="E85" s="42" t="s">
        <v>84</v>
      </c>
      <c r="F85" s="42" t="s">
        <v>81</v>
      </c>
      <c r="G85" s="42" t="s">
        <v>35</v>
      </c>
      <c r="H85" s="42">
        <v>2007</v>
      </c>
      <c r="I85" s="42" t="s">
        <v>133</v>
      </c>
      <c r="J85" s="42" t="s">
        <v>67</v>
      </c>
      <c r="K85" s="42">
        <v>2</v>
      </c>
      <c r="L85" s="231">
        <v>0.0066550925925925935</v>
      </c>
      <c r="M85" s="232">
        <f t="shared" si="3"/>
        <v>0.0033275462962962968</v>
      </c>
      <c r="N85" s="233">
        <v>3</v>
      </c>
      <c r="O85" s="51"/>
      <c r="P85" s="51"/>
      <c r="Q85" s="142"/>
      <c r="R85" s="51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</row>
    <row r="86" spans="1:39" s="83" customFormat="1" ht="12.75">
      <c r="A86" s="77">
        <v>5</v>
      </c>
      <c r="B86" s="78">
        <v>303</v>
      </c>
      <c r="C86" s="78" t="s">
        <v>493</v>
      </c>
      <c r="D86" s="79" t="s">
        <v>494</v>
      </c>
      <c r="E86" s="79" t="s">
        <v>84</v>
      </c>
      <c r="F86" s="79" t="s">
        <v>81</v>
      </c>
      <c r="G86" s="79" t="s">
        <v>15</v>
      </c>
      <c r="H86" s="79">
        <v>2009</v>
      </c>
      <c r="I86" s="80" t="s">
        <v>106</v>
      </c>
      <c r="J86" s="79" t="s">
        <v>67</v>
      </c>
      <c r="K86" s="80">
        <v>2</v>
      </c>
      <c r="L86" s="81">
        <v>0.007511574074074074</v>
      </c>
      <c r="M86" s="93">
        <f t="shared" si="3"/>
        <v>0.003755787037037037</v>
      </c>
      <c r="N86" s="82">
        <v>5</v>
      </c>
      <c r="O86" s="84"/>
      <c r="P86" s="84"/>
      <c r="Q86" s="152"/>
      <c r="R86" s="84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</row>
    <row r="87" spans="1:39" s="83" customFormat="1" ht="12.75">
      <c r="A87" s="77">
        <v>6</v>
      </c>
      <c r="B87" s="91">
        <v>321</v>
      </c>
      <c r="C87" s="91" t="s">
        <v>495</v>
      </c>
      <c r="D87" s="80" t="s">
        <v>89</v>
      </c>
      <c r="E87" s="80" t="s">
        <v>21</v>
      </c>
      <c r="F87" s="80" t="s">
        <v>21</v>
      </c>
      <c r="G87" s="80" t="s">
        <v>15</v>
      </c>
      <c r="H87" s="80">
        <v>2008</v>
      </c>
      <c r="I87" s="80" t="s">
        <v>106</v>
      </c>
      <c r="J87" s="80" t="s">
        <v>67</v>
      </c>
      <c r="K87" s="80">
        <v>2</v>
      </c>
      <c r="L87" s="92">
        <v>0.012534722222222223</v>
      </c>
      <c r="M87" s="93">
        <f t="shared" si="3"/>
        <v>0.006267361111111112</v>
      </c>
      <c r="N87" s="94">
        <v>6</v>
      </c>
      <c r="O87" s="84"/>
      <c r="P87" s="84"/>
      <c r="Q87" s="152"/>
      <c r="R87" s="84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</row>
    <row r="88" spans="1:39" s="263" customFormat="1" ht="12.75">
      <c r="A88" s="40">
        <v>4</v>
      </c>
      <c r="B88" s="41">
        <v>322</v>
      </c>
      <c r="C88" s="41" t="s">
        <v>496</v>
      </c>
      <c r="D88" s="42" t="s">
        <v>497</v>
      </c>
      <c r="E88" s="42" t="s">
        <v>21</v>
      </c>
      <c r="F88" s="42" t="s">
        <v>21</v>
      </c>
      <c r="G88" s="42" t="s">
        <v>35</v>
      </c>
      <c r="H88" s="42">
        <v>2010</v>
      </c>
      <c r="I88" s="42" t="s">
        <v>133</v>
      </c>
      <c r="J88" s="42" t="s">
        <v>67</v>
      </c>
      <c r="K88" s="42">
        <v>2</v>
      </c>
      <c r="L88" s="231">
        <v>0.01664351851851852</v>
      </c>
      <c r="M88" s="232">
        <f t="shared" si="3"/>
        <v>0.00832175925925926</v>
      </c>
      <c r="N88" s="233">
        <v>4</v>
      </c>
      <c r="O88" s="51"/>
      <c r="P88" s="51"/>
      <c r="Q88" s="142"/>
      <c r="R88" s="51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</row>
    <row r="89" spans="1:39" s="83" customFormat="1" ht="23.25">
      <c r="A89" s="77">
        <v>7</v>
      </c>
      <c r="B89" s="91">
        <v>323</v>
      </c>
      <c r="C89" s="91" t="s">
        <v>498</v>
      </c>
      <c r="D89" s="80" t="s">
        <v>89</v>
      </c>
      <c r="E89" s="80" t="s">
        <v>21</v>
      </c>
      <c r="F89" s="80" t="s">
        <v>21</v>
      </c>
      <c r="G89" s="80" t="s">
        <v>15</v>
      </c>
      <c r="H89" s="80">
        <v>2016</v>
      </c>
      <c r="I89" s="80" t="s">
        <v>106</v>
      </c>
      <c r="J89" s="80" t="s">
        <v>67</v>
      </c>
      <c r="K89" s="80">
        <v>2</v>
      </c>
      <c r="L89" s="92">
        <v>0.02355324074074074</v>
      </c>
      <c r="M89" s="93">
        <f t="shared" si="3"/>
        <v>0.01177662037037037</v>
      </c>
      <c r="N89" s="94">
        <v>7</v>
      </c>
      <c r="O89" s="84"/>
      <c r="P89" s="84"/>
      <c r="Q89" s="152"/>
      <c r="R89" s="84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</row>
    <row r="90" spans="1:39" s="183" customFormat="1" ht="12.75">
      <c r="A90" s="185">
        <v>1</v>
      </c>
      <c r="B90" s="186">
        <v>169</v>
      </c>
      <c r="C90" s="186" t="s">
        <v>137</v>
      </c>
      <c r="D90" s="187" t="s">
        <v>92</v>
      </c>
      <c r="E90" s="187" t="s">
        <v>14</v>
      </c>
      <c r="F90" s="187" t="s">
        <v>146</v>
      </c>
      <c r="G90" s="187" t="s">
        <v>15</v>
      </c>
      <c r="H90" s="187">
        <v>2010</v>
      </c>
      <c r="I90" s="188" t="s">
        <v>199</v>
      </c>
      <c r="J90" s="187" t="s">
        <v>67</v>
      </c>
      <c r="K90" s="189">
        <v>0.417</v>
      </c>
      <c r="L90" s="190">
        <v>0.001400462962962963</v>
      </c>
      <c r="M90" s="191">
        <f t="shared" si="3"/>
        <v>0.00335842437161382</v>
      </c>
      <c r="N90" s="192">
        <v>1</v>
      </c>
      <c r="O90" s="200"/>
      <c r="P90" s="200"/>
      <c r="Q90" s="164"/>
      <c r="R90" s="200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</row>
    <row r="91" spans="1:39" s="183" customFormat="1" ht="13.5" thickBot="1">
      <c r="A91" s="193">
        <v>2</v>
      </c>
      <c r="B91" s="194">
        <v>264</v>
      </c>
      <c r="C91" s="194" t="s">
        <v>220</v>
      </c>
      <c r="D91" s="195" t="s">
        <v>126</v>
      </c>
      <c r="E91" s="195" t="s">
        <v>14</v>
      </c>
      <c r="F91" s="195" t="s">
        <v>146</v>
      </c>
      <c r="G91" s="195" t="s">
        <v>15</v>
      </c>
      <c r="H91" s="195">
        <v>2010</v>
      </c>
      <c r="I91" s="195" t="s">
        <v>199</v>
      </c>
      <c r="J91" s="195" t="s">
        <v>67</v>
      </c>
      <c r="K91" s="196">
        <v>0.417</v>
      </c>
      <c r="L91" s="197">
        <v>0.001412037037037037</v>
      </c>
      <c r="M91" s="198">
        <f t="shared" si="3"/>
        <v>0.0033861799449329427</v>
      </c>
      <c r="N91" s="199">
        <v>2</v>
      </c>
      <c r="O91" s="200"/>
      <c r="P91" s="200"/>
      <c r="Q91" s="164"/>
      <c r="R91" s="200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</row>
    <row r="92" spans="1:39" s="63" customFormat="1" ht="13.5" thickBot="1">
      <c r="A92" s="64"/>
      <c r="K92" s="65">
        <f>SUM(K79:K91)</f>
        <v>22.834000000000003</v>
      </c>
      <c r="L92" s="824">
        <f>SUM(L79:L91)</f>
        <v>0.10542824074074074</v>
      </c>
      <c r="M92" s="67">
        <f t="shared" si="3"/>
        <v>0.004617160407319818</v>
      </c>
      <c r="N92" s="137">
        <f>M92*2</f>
        <v>0.009234320814639636</v>
      </c>
      <c r="O92" s="154"/>
      <c r="P92" s="155"/>
      <c r="Q92" s="156"/>
      <c r="R92" s="157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</row>
    <row r="93" spans="12:17" ht="12.75">
      <c r="L93" s="61"/>
      <c r="Q93" s="150"/>
    </row>
    <row r="94" spans="1:17" ht="12.75">
      <c r="A94" s="8" t="s">
        <v>41</v>
      </c>
      <c r="L94" s="61"/>
      <c r="Q94" s="150"/>
    </row>
    <row r="95" spans="1:2" ht="12.75">
      <c r="A95" s="9" t="s">
        <v>499</v>
      </c>
      <c r="B95" s="10"/>
    </row>
    <row r="96" ht="12.75">
      <c r="A96" s="9" t="s">
        <v>500</v>
      </c>
    </row>
    <row r="97" spans="1:13" ht="12.75">
      <c r="A97" s="9" t="s">
        <v>42</v>
      </c>
      <c r="B97" s="10"/>
      <c r="M97" s="11"/>
    </row>
    <row r="98" spans="1:17" ht="12.75">
      <c r="A98" s="13" t="s">
        <v>501</v>
      </c>
      <c r="B98" s="14"/>
      <c r="M98" s="11"/>
      <c r="Q98" s="825"/>
    </row>
    <row r="99" spans="1:17" ht="12.75">
      <c r="A99" s="9" t="s">
        <v>502</v>
      </c>
      <c r="B99" s="10"/>
      <c r="Q99" s="825"/>
    </row>
    <row r="100" spans="1:17" ht="12.75">
      <c r="A100" s="9" t="s">
        <v>503</v>
      </c>
      <c r="B100" s="10"/>
      <c r="Q100" s="138"/>
    </row>
    <row r="101" ht="12.75">
      <c r="A101" s="31" t="s">
        <v>504</v>
      </c>
    </row>
    <row r="102" spans="1:17" ht="12.75">
      <c r="A102" s="31" t="s">
        <v>505</v>
      </c>
      <c r="Q102" s="138"/>
    </row>
    <row r="103" spans="12:16" ht="12.75">
      <c r="L103" s="70"/>
      <c r="M103" s="61"/>
      <c r="P103" s="158"/>
    </row>
    <row r="104" spans="12:16" ht="12.75">
      <c r="L104" s="70"/>
      <c r="P104" s="124"/>
    </row>
    <row r="105" ht="12.75">
      <c r="L105" s="11"/>
    </row>
    <row r="106" spans="12:16" ht="12.75">
      <c r="L106" s="70"/>
      <c r="P106" s="124"/>
    </row>
    <row r="107" ht="12.75">
      <c r="L107" s="11"/>
    </row>
    <row r="108" spans="12:14" ht="12.75">
      <c r="L108" s="11"/>
      <c r="M108" s="11"/>
      <c r="N108" s="11"/>
    </row>
    <row r="109" spans="12:13" ht="12.75">
      <c r="L109" s="61"/>
      <c r="M109" s="11"/>
    </row>
    <row r="110" spans="12:13" ht="12.75">
      <c r="L110" s="11"/>
      <c r="M110" s="11"/>
    </row>
    <row r="111" spans="12:13" ht="12.75">
      <c r="L111" s="11"/>
      <c r="M111" s="11"/>
    </row>
    <row r="112" spans="12:13" ht="12.75">
      <c r="L112" s="11"/>
      <c r="M112" s="11"/>
    </row>
    <row r="113" spans="12:13" ht="12.75">
      <c r="L113" s="11"/>
      <c r="M113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421875" style="276" customWidth="1"/>
    <col min="2" max="2" width="6.28125" style="269" customWidth="1"/>
    <col min="3" max="3" width="22.57421875" style="276" customWidth="1"/>
    <col min="4" max="4" width="10.57421875" style="267" customWidth="1"/>
    <col min="5" max="5" width="9.421875" style="268" hidden="1" customWidth="1"/>
    <col min="6" max="6" width="12.57421875" style="268" hidden="1" customWidth="1"/>
    <col min="7" max="7" width="11.7109375" style="269" customWidth="1"/>
    <col min="8" max="8" width="10.421875" style="269" customWidth="1"/>
    <col min="9" max="9" width="4.8515625" style="276" customWidth="1"/>
    <col min="10" max="10" width="4.7109375" style="629" customWidth="1"/>
    <col min="11" max="13" width="4.7109375" style="276" customWidth="1"/>
    <col min="14" max="14" width="7.7109375" style="276" customWidth="1"/>
    <col min="15" max="15" width="4.7109375" style="276" customWidth="1"/>
    <col min="16" max="16" width="6.140625" style="276" customWidth="1"/>
    <col min="17" max="17" width="7.140625" style="276" customWidth="1"/>
    <col min="18" max="18" width="30.7109375" style="292" customWidth="1"/>
    <col min="19" max="19" width="9.140625" style="269" customWidth="1"/>
    <col min="20" max="20" width="4.28125" style="269" customWidth="1"/>
    <col min="21" max="21" width="9.00390625" style="269" customWidth="1"/>
    <col min="22" max="22" width="9.28125" style="269" customWidth="1"/>
    <col min="23" max="23" width="4.421875" style="269" customWidth="1"/>
    <col min="24" max="24" width="9.00390625" style="269" customWidth="1"/>
    <col min="25" max="25" width="10.57421875" style="269" customWidth="1"/>
    <col min="26" max="26" width="4.8515625" style="269" customWidth="1"/>
    <col min="27" max="27" width="9.28125" style="269" customWidth="1"/>
    <col min="28" max="28" width="9.7109375" style="268" customWidth="1"/>
    <col min="29" max="29" width="8.421875" style="272" customWidth="1"/>
    <col min="30" max="30" width="9.8515625" style="269" customWidth="1"/>
    <col min="31" max="31" width="11.7109375" style="273" customWidth="1"/>
    <col min="32" max="32" width="8.57421875" style="273" customWidth="1"/>
    <col min="33" max="33" width="9.57421875" style="273" customWidth="1"/>
    <col min="34" max="34" width="10.00390625" style="12" customWidth="1"/>
    <col min="35" max="35" width="8.421875" style="12" customWidth="1"/>
    <col min="36" max="36" width="9.7109375" style="274" customWidth="1"/>
    <col min="37" max="37" width="9.140625" style="274" customWidth="1"/>
    <col min="38" max="38" width="10.421875" style="274" bestFit="1" customWidth="1"/>
    <col min="39" max="59" width="9.140625" style="275" customWidth="1"/>
    <col min="60" max="16384" width="9.140625" style="276" customWidth="1"/>
  </cols>
  <sheetData>
    <row r="1" spans="1:59" ht="17.25" customHeight="1" thickBot="1">
      <c r="A1" s="1" t="s">
        <v>271</v>
      </c>
      <c r="B1" s="265"/>
      <c r="C1" s="266"/>
      <c r="I1" s="266"/>
      <c r="J1" s="270"/>
      <c r="K1" s="266"/>
      <c r="L1" s="266"/>
      <c r="M1" s="266"/>
      <c r="N1" s="266"/>
      <c r="O1" s="266"/>
      <c r="P1" s="266"/>
      <c r="Q1" s="266"/>
      <c r="R1" s="266"/>
      <c r="S1" s="265"/>
      <c r="T1" s="265"/>
      <c r="U1" s="271"/>
      <c r="W1" s="265"/>
      <c r="AH1" s="830"/>
      <c r="AI1" s="830"/>
      <c r="BE1" s="276"/>
      <c r="BF1" s="276"/>
      <c r="BG1" s="276"/>
    </row>
    <row r="2" spans="1:56" s="292" customFormat="1" ht="14.25" customHeight="1" thickBot="1">
      <c r="A2" s="277"/>
      <c r="B2" s="265"/>
      <c r="C2" s="266"/>
      <c r="D2" s="831" t="s">
        <v>472</v>
      </c>
      <c r="E2" s="278"/>
      <c r="F2" s="278"/>
      <c r="G2" s="279" t="s">
        <v>272</v>
      </c>
      <c r="H2" s="280" t="s">
        <v>273</v>
      </c>
      <c r="I2" s="266"/>
      <c r="J2" s="270"/>
      <c r="K2" s="266"/>
      <c r="L2" s="266"/>
      <c r="M2" s="266"/>
      <c r="N2" s="266"/>
      <c r="O2" s="266"/>
      <c r="P2" s="266"/>
      <c r="Q2" s="266"/>
      <c r="R2" s="281"/>
      <c r="S2" s="282" t="s">
        <v>274</v>
      </c>
      <c r="T2" s="283"/>
      <c r="U2" s="284" t="s">
        <v>275</v>
      </c>
      <c r="V2" s="285" t="s">
        <v>276</v>
      </c>
      <c r="W2" s="286"/>
      <c r="X2" s="287" t="s">
        <v>277</v>
      </c>
      <c r="Y2" s="285" t="s">
        <v>278</v>
      </c>
      <c r="Z2" s="286"/>
      <c r="AA2" s="287" t="s">
        <v>279</v>
      </c>
      <c r="AB2" s="288" t="s">
        <v>280</v>
      </c>
      <c r="AC2" s="289"/>
      <c r="AD2" s="287" t="s">
        <v>281</v>
      </c>
      <c r="AE2" s="285" t="s">
        <v>282</v>
      </c>
      <c r="AF2" s="286"/>
      <c r="AG2" s="287" t="s">
        <v>283</v>
      </c>
      <c r="AH2" s="832" t="s">
        <v>506</v>
      </c>
      <c r="AI2" s="833"/>
      <c r="AJ2" s="834"/>
      <c r="AK2" s="290"/>
      <c r="AL2" s="290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</row>
    <row r="3" spans="1:59" ht="29.25" customHeight="1" thickBot="1">
      <c r="A3" s="293" t="s">
        <v>284</v>
      </c>
      <c r="B3" s="294" t="s">
        <v>285</v>
      </c>
      <c r="C3" s="295" t="s">
        <v>2</v>
      </c>
      <c r="D3" s="296" t="s">
        <v>10</v>
      </c>
      <c r="E3" s="297" t="s">
        <v>286</v>
      </c>
      <c r="F3" s="298" t="s">
        <v>287</v>
      </c>
      <c r="G3" s="279" t="s">
        <v>288</v>
      </c>
      <c r="H3" s="299" t="s">
        <v>289</v>
      </c>
      <c r="I3" s="300" t="s">
        <v>290</v>
      </c>
      <c r="J3" s="301" t="s">
        <v>291</v>
      </c>
      <c r="K3" s="301" t="s">
        <v>292</v>
      </c>
      <c r="L3" s="301" t="s">
        <v>293</v>
      </c>
      <c r="M3" s="302" t="s">
        <v>294</v>
      </c>
      <c r="N3" s="303" t="s">
        <v>295</v>
      </c>
      <c r="O3" s="304" t="s">
        <v>5</v>
      </c>
      <c r="P3" s="301" t="s">
        <v>6</v>
      </c>
      <c r="Q3" s="305" t="s">
        <v>7</v>
      </c>
      <c r="R3" s="306" t="s">
        <v>296</v>
      </c>
      <c r="S3" s="307" t="s">
        <v>297</v>
      </c>
      <c r="T3" s="283" t="s">
        <v>298</v>
      </c>
      <c r="U3" s="308" t="s">
        <v>289</v>
      </c>
      <c r="V3" s="307" t="s">
        <v>297</v>
      </c>
      <c r="W3" s="283" t="s">
        <v>298</v>
      </c>
      <c r="X3" s="308" t="s">
        <v>289</v>
      </c>
      <c r="Y3" s="307" t="s">
        <v>297</v>
      </c>
      <c r="Z3" s="283" t="s">
        <v>298</v>
      </c>
      <c r="AA3" s="308" t="s">
        <v>289</v>
      </c>
      <c r="AB3" s="309" t="s">
        <v>297</v>
      </c>
      <c r="AC3" s="310">
        <v>12.195</v>
      </c>
      <c r="AD3" s="311" t="s">
        <v>289</v>
      </c>
      <c r="AE3" s="309" t="s">
        <v>297</v>
      </c>
      <c r="AF3" s="310" t="s">
        <v>299</v>
      </c>
      <c r="AG3" s="311" t="s">
        <v>289</v>
      </c>
      <c r="AH3" s="835" t="s">
        <v>297</v>
      </c>
      <c r="AI3" s="836" t="s">
        <v>507</v>
      </c>
      <c r="AJ3" s="837" t="s">
        <v>289</v>
      </c>
      <c r="BE3" s="276"/>
      <c r="BF3" s="276"/>
      <c r="BG3" s="276"/>
    </row>
    <row r="4" spans="1:38" s="331" customFormat="1" ht="12.75" customHeight="1">
      <c r="A4" s="312">
        <v>1</v>
      </c>
      <c r="B4" s="15">
        <v>109</v>
      </c>
      <c r="C4" s="313" t="s">
        <v>300</v>
      </c>
      <c r="D4" s="314">
        <f>S4+V4+AB4+AE4</f>
        <v>0.1086111111111111</v>
      </c>
      <c r="E4" s="315">
        <f>IF(D5&gt;D4,D5-D4,"")</f>
        <v>0.0025462962962962965</v>
      </c>
      <c r="F4" s="315">
        <f>D4-$D$4</f>
        <v>0</v>
      </c>
      <c r="G4" s="316">
        <f>T4+W4+AC4+AF4</f>
        <v>42.195</v>
      </c>
      <c r="H4" s="317">
        <f>D4/G4</f>
        <v>0.0025740279917315107</v>
      </c>
      <c r="I4" s="318">
        <v>1</v>
      </c>
      <c r="J4" s="319">
        <v>1</v>
      </c>
      <c r="K4" s="320">
        <v>2</v>
      </c>
      <c r="L4" s="320">
        <v>1</v>
      </c>
      <c r="M4" s="321">
        <v>1</v>
      </c>
      <c r="N4" s="322" t="s">
        <v>17</v>
      </c>
      <c r="O4" s="322" t="s">
        <v>15</v>
      </c>
      <c r="P4" s="322">
        <v>1984</v>
      </c>
      <c r="Q4" s="322" t="s">
        <v>19</v>
      </c>
      <c r="R4" s="323" t="s">
        <v>62</v>
      </c>
      <c r="S4" s="324">
        <v>0.02596064814814815</v>
      </c>
      <c r="T4" s="325">
        <v>10</v>
      </c>
      <c r="U4" s="326">
        <f>S4/T4</f>
        <v>0.002596064814814815</v>
      </c>
      <c r="V4" s="324">
        <v>0.02585648148148148</v>
      </c>
      <c r="W4" s="327">
        <v>10</v>
      </c>
      <c r="X4" s="326">
        <f>V4/W4</f>
        <v>0.002585648148148148</v>
      </c>
      <c r="Y4" s="838">
        <v>0.026064814814814815</v>
      </c>
      <c r="Z4" s="839">
        <v>10</v>
      </c>
      <c r="AA4" s="840">
        <f>Y4/Z4</f>
        <v>0.0026064814814814813</v>
      </c>
      <c r="AB4" s="324">
        <v>0.03116898148148148</v>
      </c>
      <c r="AC4" s="329">
        <v>12.195</v>
      </c>
      <c r="AD4" s="326">
        <f>AB4/AC4</f>
        <v>0.0025558820403018844</v>
      </c>
      <c r="AE4" s="324">
        <v>0.025625</v>
      </c>
      <c r="AF4" s="327">
        <v>10</v>
      </c>
      <c r="AG4" s="326">
        <f>AE4/AF4</f>
        <v>0.0025624999999999997</v>
      </c>
      <c r="AH4" s="841"/>
      <c r="AI4" s="842"/>
      <c r="AJ4" s="843"/>
      <c r="AK4" s="330"/>
      <c r="AL4" s="330"/>
    </row>
    <row r="5" spans="1:38" s="331" customFormat="1" ht="12.75" customHeight="1">
      <c r="A5" s="332">
        <v>2</v>
      </c>
      <c r="B5" s="21">
        <v>113</v>
      </c>
      <c r="C5" s="333" t="s">
        <v>301</v>
      </c>
      <c r="D5" s="334">
        <f>S5+V5+AB5+AE5</f>
        <v>0.1111574074074074</v>
      </c>
      <c r="E5" s="315">
        <f>IF(D6&gt;D5,D6-D5,"")</f>
        <v>0.001122685185185185</v>
      </c>
      <c r="F5" s="315">
        <f>D5-$D$4</f>
        <v>0.0025462962962962965</v>
      </c>
      <c r="G5" s="335">
        <f>T5+W5+AC5+AF5</f>
        <v>42.195</v>
      </c>
      <c r="H5" s="336">
        <f>D5/G5</f>
        <v>0.0026343739165163504</v>
      </c>
      <c r="I5" s="337">
        <v>2</v>
      </c>
      <c r="J5" s="338">
        <v>2</v>
      </c>
      <c r="K5" s="339">
        <v>3</v>
      </c>
      <c r="L5" s="339">
        <v>2</v>
      </c>
      <c r="M5" s="340">
        <v>3</v>
      </c>
      <c r="N5" s="341" t="s">
        <v>17</v>
      </c>
      <c r="O5" s="341" t="s">
        <v>15</v>
      </c>
      <c r="P5" s="341">
        <v>1971</v>
      </c>
      <c r="Q5" s="341" t="s">
        <v>22</v>
      </c>
      <c r="R5" s="342" t="s">
        <v>90</v>
      </c>
      <c r="S5" s="324">
        <v>0.026550925925925926</v>
      </c>
      <c r="T5" s="327">
        <v>10</v>
      </c>
      <c r="U5" s="343">
        <f>S5/T5</f>
        <v>0.0026550925925925926</v>
      </c>
      <c r="V5" s="324">
        <v>0.02613425925925926</v>
      </c>
      <c r="W5" s="327">
        <v>10</v>
      </c>
      <c r="X5" s="343">
        <f>V5/W5</f>
        <v>0.002613425925925926</v>
      </c>
      <c r="Y5" s="838">
        <v>0.02736111111111111</v>
      </c>
      <c r="Z5" s="839">
        <v>10</v>
      </c>
      <c r="AA5" s="844">
        <f>Y5/Z5</f>
        <v>0.002736111111111111</v>
      </c>
      <c r="AB5" s="324">
        <v>0.03184027777777778</v>
      </c>
      <c r="AC5" s="329">
        <v>12.195</v>
      </c>
      <c r="AD5" s="343">
        <f>AB5/AC5</f>
        <v>0.0026109288870666486</v>
      </c>
      <c r="AE5" s="324">
        <v>0.026631944444444444</v>
      </c>
      <c r="AF5" s="327">
        <v>10</v>
      </c>
      <c r="AG5" s="343">
        <f>AE5/AF5</f>
        <v>0.0026631944444444446</v>
      </c>
      <c r="AH5" s="841"/>
      <c r="AI5" s="845"/>
      <c r="AJ5" s="846"/>
      <c r="AK5" s="330"/>
      <c r="AL5" s="330"/>
    </row>
    <row r="6" spans="1:38" s="331" customFormat="1" ht="12.75" customHeight="1">
      <c r="A6" s="332">
        <f>A5+1</f>
        <v>3</v>
      </c>
      <c r="B6" s="21">
        <v>115</v>
      </c>
      <c r="C6" s="333" t="s">
        <v>302</v>
      </c>
      <c r="D6" s="334">
        <f>S6+V6+AB6+AE6</f>
        <v>0.11228009259259258</v>
      </c>
      <c r="E6" s="315">
        <f>IF(D7&gt;D6,D7-D6,"")</f>
        <v>0.0009953703703703826</v>
      </c>
      <c r="F6" s="315">
        <f>D6-$D$4</f>
        <v>0.0036689814814814814</v>
      </c>
      <c r="G6" s="335">
        <f>T6+W6+AC6+AF6</f>
        <v>42.195</v>
      </c>
      <c r="H6" s="336">
        <f>D6/G6</f>
        <v>0.0026609809833533023</v>
      </c>
      <c r="I6" s="337">
        <v>3</v>
      </c>
      <c r="J6" s="338">
        <v>4</v>
      </c>
      <c r="K6" s="339">
        <v>8</v>
      </c>
      <c r="L6" s="339">
        <v>4</v>
      </c>
      <c r="M6" s="340">
        <v>2</v>
      </c>
      <c r="N6" s="341" t="s">
        <v>17</v>
      </c>
      <c r="O6" s="341" t="s">
        <v>15</v>
      </c>
      <c r="P6" s="341">
        <v>1972</v>
      </c>
      <c r="Q6" s="341" t="s">
        <v>22</v>
      </c>
      <c r="R6" s="342" t="s">
        <v>151</v>
      </c>
      <c r="S6" s="324">
        <v>0.027037037037037037</v>
      </c>
      <c r="T6" s="327">
        <v>10</v>
      </c>
      <c r="U6" s="343">
        <f>S6/T6</f>
        <v>0.002703703703703704</v>
      </c>
      <c r="V6" s="324">
        <v>0.02697916666666667</v>
      </c>
      <c r="W6" s="327">
        <v>10</v>
      </c>
      <c r="X6" s="343">
        <f>V6/W6</f>
        <v>0.002697916666666667</v>
      </c>
      <c r="Y6" s="838">
        <v>0.02791666666666667</v>
      </c>
      <c r="Z6" s="839">
        <v>10</v>
      </c>
      <c r="AA6" s="844">
        <f>Y6/Z6</f>
        <v>0.002791666666666667</v>
      </c>
      <c r="AB6" s="324">
        <v>0.0321875</v>
      </c>
      <c r="AC6" s="329">
        <v>12.195</v>
      </c>
      <c r="AD6" s="343">
        <f>AB6/AC6</f>
        <v>0.00263940139401394</v>
      </c>
      <c r="AE6" s="324">
        <v>0.026076388888888885</v>
      </c>
      <c r="AF6" s="327">
        <v>10</v>
      </c>
      <c r="AG6" s="343">
        <f>AE6/AF6</f>
        <v>0.0026076388888888885</v>
      </c>
      <c r="AH6" s="841"/>
      <c r="AI6" s="845"/>
      <c r="AJ6" s="846"/>
      <c r="AK6" s="330"/>
      <c r="AL6" s="330"/>
    </row>
    <row r="7" spans="1:38" s="331" customFormat="1" ht="12.75" customHeight="1">
      <c r="A7" s="332">
        <v>4</v>
      </c>
      <c r="B7" s="377">
        <v>258</v>
      </c>
      <c r="C7" s="333" t="s">
        <v>334</v>
      </c>
      <c r="D7" s="334">
        <f>S7+V7+Y7+AB7+AE7</f>
        <v>0.11327546296296297</v>
      </c>
      <c r="E7" s="315">
        <f>IF(D8&gt;D7,D8-D7,"")</f>
        <v>0.002905092592592598</v>
      </c>
      <c r="F7" s="315"/>
      <c r="G7" s="335">
        <f>T7+W7+Z7+AC7+AF7</f>
        <v>42.195</v>
      </c>
      <c r="H7" s="336">
        <f>D7/G7</f>
        <v>0.002684570753951012</v>
      </c>
      <c r="I7" s="337"/>
      <c r="J7" s="338">
        <v>3</v>
      </c>
      <c r="K7" s="339">
        <v>4</v>
      </c>
      <c r="L7" s="339">
        <v>3</v>
      </c>
      <c r="M7" s="340">
        <v>4</v>
      </c>
      <c r="N7" s="341" t="s">
        <v>17</v>
      </c>
      <c r="O7" s="341" t="s">
        <v>15</v>
      </c>
      <c r="P7" s="341">
        <v>1982</v>
      </c>
      <c r="Q7" s="341" t="s">
        <v>19</v>
      </c>
      <c r="R7" s="342" t="s">
        <v>90</v>
      </c>
      <c r="S7" s="324"/>
      <c r="T7" s="327"/>
      <c r="U7" s="343"/>
      <c r="V7" s="324">
        <v>0.026898148148148147</v>
      </c>
      <c r="W7" s="327">
        <v>10</v>
      </c>
      <c r="X7" s="343">
        <f>V7/W7</f>
        <v>0.0026898148148148146</v>
      </c>
      <c r="Y7" s="345">
        <v>0.027476851851851853</v>
      </c>
      <c r="Z7" s="327">
        <v>10</v>
      </c>
      <c r="AA7" s="343">
        <f>Y7/Z7</f>
        <v>0.0027476851851851855</v>
      </c>
      <c r="AB7" s="324">
        <v>0.0321875</v>
      </c>
      <c r="AC7" s="329">
        <v>12.195</v>
      </c>
      <c r="AD7" s="343">
        <f>AB7/AC7</f>
        <v>0.00263940139401394</v>
      </c>
      <c r="AE7" s="324">
        <v>0.026712962962962966</v>
      </c>
      <c r="AF7" s="327">
        <v>10</v>
      </c>
      <c r="AG7" s="343">
        <f>AE7/AF7</f>
        <v>0.0026712962962962966</v>
      </c>
      <c r="AH7" s="841"/>
      <c r="AI7" s="847"/>
      <c r="AJ7" s="846"/>
      <c r="AK7" s="330"/>
      <c r="AL7" s="330"/>
    </row>
    <row r="8" spans="1:38" s="331" customFormat="1" ht="12.75" customHeight="1">
      <c r="A8" s="332">
        <v>5</v>
      </c>
      <c r="B8" s="21">
        <v>164</v>
      </c>
      <c r="C8" s="333" t="s">
        <v>303</v>
      </c>
      <c r="D8" s="334">
        <f>S8+Y8+AB8+AE8</f>
        <v>0.11618055555555556</v>
      </c>
      <c r="E8" s="315">
        <f>IF(D9&gt;D8,D9-D8,"")</f>
        <v>0.00015046296296294948</v>
      </c>
      <c r="F8" s="315">
        <f>D8-$D$4</f>
        <v>0.007569444444444462</v>
      </c>
      <c r="G8" s="335">
        <f>T8+Z8+AC8+AF8</f>
        <v>42.195</v>
      </c>
      <c r="H8" s="336">
        <f>D8/G8</f>
        <v>0.002753419968137352</v>
      </c>
      <c r="I8" s="337">
        <v>4</v>
      </c>
      <c r="J8" s="338">
        <v>7</v>
      </c>
      <c r="K8" s="339">
        <v>6</v>
      </c>
      <c r="L8" s="339">
        <v>6</v>
      </c>
      <c r="M8" s="340">
        <v>8</v>
      </c>
      <c r="N8" s="341" t="s">
        <v>17</v>
      </c>
      <c r="O8" s="341" t="s">
        <v>15</v>
      </c>
      <c r="P8" s="341">
        <v>1972</v>
      </c>
      <c r="Q8" s="341" t="s">
        <v>22</v>
      </c>
      <c r="R8" s="342" t="s">
        <v>90</v>
      </c>
      <c r="S8" s="324">
        <v>0.027604166666666666</v>
      </c>
      <c r="T8" s="327">
        <v>10</v>
      </c>
      <c r="U8" s="343">
        <f>S8/T8</f>
        <v>0.0027604166666666667</v>
      </c>
      <c r="V8" s="848">
        <v>0.02767361111111111</v>
      </c>
      <c r="W8" s="839">
        <v>10</v>
      </c>
      <c r="X8" s="844">
        <f>V8/W8</f>
        <v>0.002767361111111111</v>
      </c>
      <c r="Y8" s="328">
        <v>0.02766203703703704</v>
      </c>
      <c r="Z8" s="327">
        <v>10</v>
      </c>
      <c r="AA8" s="343">
        <f>Y8/Z8</f>
        <v>0.002766203703703704</v>
      </c>
      <c r="AB8" s="324">
        <v>0.03351851851851852</v>
      </c>
      <c r="AC8" s="329">
        <v>12.195</v>
      </c>
      <c r="AD8" s="343">
        <f>AB8/AC8</f>
        <v>0.002748546003978558</v>
      </c>
      <c r="AE8" s="324">
        <v>0.027395833333333338</v>
      </c>
      <c r="AF8" s="327">
        <v>10</v>
      </c>
      <c r="AG8" s="343">
        <f>AE8/AF8</f>
        <v>0.002739583333333334</v>
      </c>
      <c r="AH8" s="841"/>
      <c r="AI8" s="845"/>
      <c r="AJ8" s="846"/>
      <c r="AK8" s="330"/>
      <c r="AL8" s="330"/>
    </row>
    <row r="9" spans="1:38" s="331" customFormat="1" ht="12.75" customHeight="1">
      <c r="A9" s="332">
        <v>6</v>
      </c>
      <c r="B9" s="377">
        <v>247</v>
      </c>
      <c r="C9" s="333" t="s">
        <v>335</v>
      </c>
      <c r="D9" s="334">
        <f>S9+V9+Y9+AB9+AE9</f>
        <v>0.11633101851851851</v>
      </c>
      <c r="E9" s="315">
        <f>IF(D10&gt;D9,D10-D9,"")</f>
        <v>0.001782407407407413</v>
      </c>
      <c r="F9" s="315"/>
      <c r="G9" s="335">
        <f>T9+W9+Z9+AC9+AF9</f>
        <v>42.195</v>
      </c>
      <c r="H9" s="336">
        <f>D9/G9</f>
        <v>0.0027569858636928195</v>
      </c>
      <c r="I9" s="337"/>
      <c r="J9" s="338">
        <v>8</v>
      </c>
      <c r="K9" s="339">
        <v>7</v>
      </c>
      <c r="L9" s="339">
        <v>5</v>
      </c>
      <c r="M9" s="340">
        <v>6</v>
      </c>
      <c r="N9" s="341" t="s">
        <v>17</v>
      </c>
      <c r="O9" s="341" t="s">
        <v>15</v>
      </c>
      <c r="P9" s="341">
        <v>1994</v>
      </c>
      <c r="Q9" s="341" t="s">
        <v>16</v>
      </c>
      <c r="R9" s="342" t="s">
        <v>74</v>
      </c>
      <c r="S9" s="324"/>
      <c r="T9" s="327"/>
      <c r="U9" s="343"/>
      <c r="V9" s="324">
        <v>0.02798611111111111</v>
      </c>
      <c r="W9" s="327">
        <v>10</v>
      </c>
      <c r="X9" s="343">
        <f>V9/W9</f>
        <v>0.002798611111111111</v>
      </c>
      <c r="Y9" s="324">
        <v>0.0278125</v>
      </c>
      <c r="Z9" s="327">
        <v>10</v>
      </c>
      <c r="AA9" s="343">
        <f>Y9/Z9</f>
        <v>0.00278125</v>
      </c>
      <c r="AB9" s="324">
        <v>0.033240740740740744</v>
      </c>
      <c r="AC9" s="329">
        <v>12.195</v>
      </c>
      <c r="AD9" s="343">
        <f>AB9/AC9</f>
        <v>0.002725767998420725</v>
      </c>
      <c r="AE9" s="324">
        <v>0.027291666666666662</v>
      </c>
      <c r="AF9" s="327">
        <v>10</v>
      </c>
      <c r="AG9" s="343">
        <f>AE9/AF9</f>
        <v>0.002729166666666666</v>
      </c>
      <c r="AH9" s="841"/>
      <c r="AI9" s="847"/>
      <c r="AJ9" s="846"/>
      <c r="AK9" s="330"/>
      <c r="AL9" s="330"/>
    </row>
    <row r="10" spans="1:38" s="331" customFormat="1" ht="12.75" customHeight="1">
      <c r="A10" s="332">
        <v>7</v>
      </c>
      <c r="B10" s="21">
        <v>220</v>
      </c>
      <c r="C10" s="344" t="s">
        <v>304</v>
      </c>
      <c r="D10" s="334">
        <f>V10+Y10+AB10+AE10</f>
        <v>0.11811342592592593</v>
      </c>
      <c r="E10" s="315">
        <f>IF(D11&gt;D10,D11-D10,"")</f>
        <v>0.0012384259259259345</v>
      </c>
      <c r="F10" s="315">
        <f>D10-$D$4</f>
        <v>0.009502314814814825</v>
      </c>
      <c r="G10" s="335">
        <f>W10+Z10+AC10+AF10</f>
        <v>42.195</v>
      </c>
      <c r="H10" s="336">
        <f>D10/G10</f>
        <v>0.002799228011042207</v>
      </c>
      <c r="I10" s="337">
        <v>7</v>
      </c>
      <c r="J10" s="338">
        <v>9</v>
      </c>
      <c r="K10" s="339">
        <v>9</v>
      </c>
      <c r="L10" s="339">
        <v>7</v>
      </c>
      <c r="M10" s="340">
        <v>7</v>
      </c>
      <c r="N10" s="341" t="s">
        <v>17</v>
      </c>
      <c r="O10" s="341" t="s">
        <v>15</v>
      </c>
      <c r="P10" s="341">
        <v>1991</v>
      </c>
      <c r="Q10" s="341" t="s">
        <v>16</v>
      </c>
      <c r="R10" s="342" t="s">
        <v>14</v>
      </c>
      <c r="S10" s="848">
        <v>0.028425925925925924</v>
      </c>
      <c r="T10" s="839">
        <v>10</v>
      </c>
      <c r="U10" s="844">
        <f>S10/T10</f>
        <v>0.0028425925925925923</v>
      </c>
      <c r="V10" s="324">
        <v>0.02826388888888889</v>
      </c>
      <c r="W10" s="327">
        <v>10</v>
      </c>
      <c r="X10" s="343">
        <f>V10/W10</f>
        <v>0.002826388888888889</v>
      </c>
      <c r="Y10" s="345">
        <v>0.028310185185185185</v>
      </c>
      <c r="Z10" s="327">
        <v>10</v>
      </c>
      <c r="AA10" s="343">
        <f>Y10/Z10</f>
        <v>0.0028310185185185183</v>
      </c>
      <c r="AB10" s="324">
        <v>0.034201388888888885</v>
      </c>
      <c r="AC10" s="329">
        <v>12.195</v>
      </c>
      <c r="AD10" s="343">
        <f>AB10/AC10</f>
        <v>0.0028045419343082317</v>
      </c>
      <c r="AE10" s="324">
        <v>0.027337962962962963</v>
      </c>
      <c r="AF10" s="327">
        <v>10</v>
      </c>
      <c r="AG10" s="343">
        <f>AE10/AF10</f>
        <v>0.0027337962962962962</v>
      </c>
      <c r="AH10" s="841"/>
      <c r="AI10" s="845"/>
      <c r="AJ10" s="846"/>
      <c r="AK10" s="330"/>
      <c r="AL10" s="330"/>
    </row>
    <row r="11" spans="1:38" s="331" customFormat="1" ht="12.75" customHeight="1">
      <c r="A11" s="332">
        <v>8</v>
      </c>
      <c r="B11" s="377">
        <v>168</v>
      </c>
      <c r="C11" s="333" t="s">
        <v>336</v>
      </c>
      <c r="D11" s="334">
        <f>S11+V11+Y11+AB11+AE11</f>
        <v>0.11935185185185186</v>
      </c>
      <c r="E11" s="315">
        <f>IF(D12&gt;D11,D12-D11,"")</f>
        <v>0.0024189814814814664</v>
      </c>
      <c r="F11" s="315"/>
      <c r="G11" s="335">
        <f>T11+W11+Z11+AC11+AF11</f>
        <v>42.195</v>
      </c>
      <c r="H11" s="336">
        <f>D11/G11</f>
        <v>0.002828578074460288</v>
      </c>
      <c r="I11" s="337">
        <v>5</v>
      </c>
      <c r="J11" s="338">
        <v>6</v>
      </c>
      <c r="K11" s="339"/>
      <c r="L11" s="339">
        <v>9</v>
      </c>
      <c r="M11" s="340">
        <v>13</v>
      </c>
      <c r="N11" s="341" t="s">
        <v>17</v>
      </c>
      <c r="O11" s="341" t="s">
        <v>15</v>
      </c>
      <c r="P11" s="341">
        <v>1979</v>
      </c>
      <c r="Q11" s="341" t="s">
        <v>19</v>
      </c>
      <c r="R11" s="342" t="s">
        <v>93</v>
      </c>
      <c r="S11" s="324">
        <v>0.027696759259259258</v>
      </c>
      <c r="T11" s="327">
        <v>10</v>
      </c>
      <c r="U11" s="343">
        <f>S11/T11</f>
        <v>0.002769675925925926</v>
      </c>
      <c r="V11" s="324">
        <v>0.027349537037037037</v>
      </c>
      <c r="W11" s="327">
        <v>10</v>
      </c>
      <c r="X11" s="343">
        <f>V11/W11</f>
        <v>0.002734953703703704</v>
      </c>
      <c r="Y11" s="345"/>
      <c r="Z11" s="327"/>
      <c r="AA11" s="343"/>
      <c r="AB11" s="324">
        <v>0.035069444444444445</v>
      </c>
      <c r="AC11" s="329">
        <v>12.195</v>
      </c>
      <c r="AD11" s="343">
        <f>AB11/AC11</f>
        <v>0.0028757232016764613</v>
      </c>
      <c r="AE11" s="324">
        <v>0.029236111111111112</v>
      </c>
      <c r="AF11" s="327">
        <v>10</v>
      </c>
      <c r="AG11" s="343">
        <f>AE11/AF11</f>
        <v>0.002923611111111111</v>
      </c>
      <c r="AH11" s="841"/>
      <c r="AI11" s="847"/>
      <c r="AJ11" s="846"/>
      <c r="AK11" s="330"/>
      <c r="AL11" s="330"/>
    </row>
    <row r="12" spans="1:38" s="331" customFormat="1" ht="12.75" customHeight="1">
      <c r="A12" s="332">
        <v>9</v>
      </c>
      <c r="B12" s="21">
        <v>110</v>
      </c>
      <c r="C12" s="333" t="s">
        <v>305</v>
      </c>
      <c r="D12" s="334">
        <f>S12+V12+AB12+AE12</f>
        <v>0.12177083333333333</v>
      </c>
      <c r="E12" s="315">
        <f>IF(D13&gt;D12,D13-D12,"")</f>
        <v>0.0018518518518518545</v>
      </c>
      <c r="F12" s="315">
        <f>D12-$D$4</f>
        <v>0.013159722222222225</v>
      </c>
      <c r="G12" s="335">
        <f>T12+W12+AC12+AF12</f>
        <v>42.195</v>
      </c>
      <c r="H12" s="336">
        <f>D12/G12</f>
        <v>0.0028859067030058854</v>
      </c>
      <c r="I12" s="337">
        <v>10</v>
      </c>
      <c r="J12" s="338">
        <v>10</v>
      </c>
      <c r="K12" s="339">
        <v>10</v>
      </c>
      <c r="L12" s="339">
        <v>8</v>
      </c>
      <c r="M12" s="340">
        <v>12</v>
      </c>
      <c r="N12" s="341" t="s">
        <v>17</v>
      </c>
      <c r="O12" s="341" t="s">
        <v>15</v>
      </c>
      <c r="P12" s="341">
        <v>1973</v>
      </c>
      <c r="Q12" s="341" t="s">
        <v>22</v>
      </c>
      <c r="R12" s="342" t="s">
        <v>90</v>
      </c>
      <c r="S12" s="346">
        <v>0.029108796296296296</v>
      </c>
      <c r="T12" s="327">
        <v>10</v>
      </c>
      <c r="U12" s="343">
        <f>S12/T12</f>
        <v>0.0029108796296296296</v>
      </c>
      <c r="V12" s="347">
        <v>0.028969907407407406</v>
      </c>
      <c r="W12" s="327">
        <v>10</v>
      </c>
      <c r="X12" s="343">
        <f>V12/W12</f>
        <v>0.0028969907407407408</v>
      </c>
      <c r="Y12" s="838">
        <v>0.02956018518518519</v>
      </c>
      <c r="Z12" s="839">
        <v>10</v>
      </c>
      <c r="AA12" s="844">
        <f>Y12/Z12</f>
        <v>0.002956018518518519</v>
      </c>
      <c r="AB12" s="324">
        <v>0.0346875</v>
      </c>
      <c r="AC12" s="329">
        <v>12.195</v>
      </c>
      <c r="AD12" s="343">
        <f>AB12/AC12</f>
        <v>0.0028444034440344404</v>
      </c>
      <c r="AE12" s="324">
        <v>0.02900462962962963</v>
      </c>
      <c r="AF12" s="327">
        <v>10</v>
      </c>
      <c r="AG12" s="343">
        <f>AE12/AF12</f>
        <v>0.002900462962962963</v>
      </c>
      <c r="AH12" s="841"/>
      <c r="AI12" s="845"/>
      <c r="AJ12" s="846"/>
      <c r="AK12" s="330"/>
      <c r="AL12" s="330"/>
    </row>
    <row r="13" spans="1:38" s="331" customFormat="1" ht="12.75" customHeight="1">
      <c r="A13" s="332">
        <v>10</v>
      </c>
      <c r="B13" s="21">
        <v>107</v>
      </c>
      <c r="C13" s="333" t="s">
        <v>337</v>
      </c>
      <c r="D13" s="334">
        <f>S13+V13+Y13+AB13+AE13</f>
        <v>0.12362268518518518</v>
      </c>
      <c r="E13" s="315">
        <f>IF(D14&gt;D13,D14-D13,"")</f>
        <v>0.0014930555555555391</v>
      </c>
      <c r="F13" s="315"/>
      <c r="G13" s="335">
        <f>T13+W13+Z13+AC13+AF13</f>
        <v>42.195</v>
      </c>
      <c r="H13" s="336">
        <f>D13/G13</f>
        <v>0.0029297946483039503</v>
      </c>
      <c r="I13" s="337">
        <v>9</v>
      </c>
      <c r="J13" s="338">
        <v>18</v>
      </c>
      <c r="K13" s="339"/>
      <c r="L13" s="339">
        <v>10</v>
      </c>
      <c r="M13" s="340">
        <v>10</v>
      </c>
      <c r="N13" s="341" t="s">
        <v>17</v>
      </c>
      <c r="O13" s="341" t="s">
        <v>15</v>
      </c>
      <c r="P13" s="341">
        <v>1983</v>
      </c>
      <c r="Q13" s="341" t="s">
        <v>19</v>
      </c>
      <c r="R13" s="342" t="s">
        <v>90</v>
      </c>
      <c r="S13" s="346">
        <v>0.0290162037037037</v>
      </c>
      <c r="T13" s="327">
        <v>10</v>
      </c>
      <c r="U13" s="343">
        <f>S13/T13</f>
        <v>0.00290162037037037</v>
      </c>
      <c r="V13" s="324">
        <v>0.03099537037037037</v>
      </c>
      <c r="W13" s="327">
        <v>10</v>
      </c>
      <c r="X13" s="343">
        <f>V13/W13</f>
        <v>0.003099537037037037</v>
      </c>
      <c r="Y13" s="328"/>
      <c r="Z13" s="327"/>
      <c r="AA13" s="343"/>
      <c r="AB13" s="324">
        <v>0.03516203703703704</v>
      </c>
      <c r="AC13" s="329">
        <v>12.195</v>
      </c>
      <c r="AD13" s="343">
        <f>AB13/AC13</f>
        <v>0.0028833158701957393</v>
      </c>
      <c r="AE13" s="324">
        <v>0.028449074074074075</v>
      </c>
      <c r="AF13" s="327">
        <v>10</v>
      </c>
      <c r="AG13" s="343">
        <f>AE13/AF13</f>
        <v>0.0028449074074074075</v>
      </c>
      <c r="AH13" s="841"/>
      <c r="AI13" s="845"/>
      <c r="AJ13" s="846"/>
      <c r="AK13" s="330"/>
      <c r="AL13" s="330"/>
    </row>
    <row r="14" spans="1:38" s="331" customFormat="1" ht="12.75" customHeight="1">
      <c r="A14" s="332">
        <v>11</v>
      </c>
      <c r="B14" s="21">
        <v>119</v>
      </c>
      <c r="C14" s="333" t="s">
        <v>306</v>
      </c>
      <c r="D14" s="334">
        <f>S14+V14+Y14+AB14+AE14</f>
        <v>0.12511574074074072</v>
      </c>
      <c r="E14" s="315">
        <f>IF(D15&gt;D14,D15-D14,"")</f>
        <v>0.0016435185185185441</v>
      </c>
      <c r="F14" s="315">
        <f>D14-$D$4</f>
        <v>0.01650462962962962</v>
      </c>
      <c r="G14" s="335">
        <f>T14+W14+Z14+AC14+AF14</f>
        <v>42.195</v>
      </c>
      <c r="H14" s="336">
        <f>D14/G14</f>
        <v>0.0029651793042005147</v>
      </c>
      <c r="I14" s="337">
        <v>11</v>
      </c>
      <c r="J14" s="338">
        <v>13</v>
      </c>
      <c r="K14" s="339">
        <v>11</v>
      </c>
      <c r="L14" s="339">
        <v>11</v>
      </c>
      <c r="M14" s="340"/>
      <c r="N14" s="341" t="s">
        <v>17</v>
      </c>
      <c r="O14" s="341" t="s">
        <v>15</v>
      </c>
      <c r="P14" s="341">
        <v>1976</v>
      </c>
      <c r="Q14" s="341" t="s">
        <v>22</v>
      </c>
      <c r="R14" s="342" t="s">
        <v>66</v>
      </c>
      <c r="S14" s="346">
        <v>0.030138888888888885</v>
      </c>
      <c r="T14" s="327">
        <v>10</v>
      </c>
      <c r="U14" s="343">
        <f>S14/T14</f>
        <v>0.0030138888888888884</v>
      </c>
      <c r="V14" s="347">
        <v>0.029965277777777775</v>
      </c>
      <c r="W14" s="327">
        <v>10</v>
      </c>
      <c r="X14" s="343">
        <f>V14/W14</f>
        <v>0.0029965277777777776</v>
      </c>
      <c r="Y14" s="328">
        <v>0.029652777777777778</v>
      </c>
      <c r="Z14" s="327">
        <v>10</v>
      </c>
      <c r="AA14" s="343">
        <f>Y14/Z14</f>
        <v>0.0029652777777777776</v>
      </c>
      <c r="AB14" s="324">
        <v>0.0353587962962963</v>
      </c>
      <c r="AC14" s="329">
        <v>12.195</v>
      </c>
      <c r="AD14" s="343">
        <f>AB14/AC14</f>
        <v>0.002899450290799204</v>
      </c>
      <c r="AE14" s="324"/>
      <c r="AF14" s="327"/>
      <c r="AG14" s="343"/>
      <c r="AH14" s="841"/>
      <c r="AI14" s="845"/>
      <c r="AJ14" s="846"/>
      <c r="AK14" s="330"/>
      <c r="AL14" s="330"/>
    </row>
    <row r="15" spans="1:38" s="366" customFormat="1" ht="12.75" customHeight="1">
      <c r="A15" s="332">
        <v>12</v>
      </c>
      <c r="B15" s="377">
        <v>246</v>
      </c>
      <c r="C15" s="333" t="s">
        <v>338</v>
      </c>
      <c r="D15" s="334">
        <f>S15+V15+Y15+AB15+AE15</f>
        <v>0.12675925925925927</v>
      </c>
      <c r="E15" s="315">
        <f>IF(D16&gt;D15,D16-D15,"")</f>
        <v>0.0018634259259259212</v>
      </c>
      <c r="F15" s="315"/>
      <c r="G15" s="335">
        <f>T15+W15+Z15+AC15+AF15</f>
        <v>42.195</v>
      </c>
      <c r="H15" s="336">
        <f>D15/G15</f>
        <v>0.003004129855652548</v>
      </c>
      <c r="I15" s="337">
        <v>12</v>
      </c>
      <c r="J15" s="338">
        <v>11</v>
      </c>
      <c r="K15" s="339"/>
      <c r="L15" s="339">
        <v>12</v>
      </c>
      <c r="M15" s="340">
        <v>15</v>
      </c>
      <c r="N15" s="341" t="s">
        <v>17</v>
      </c>
      <c r="O15" s="341" t="s">
        <v>15</v>
      </c>
      <c r="P15" s="341">
        <v>1978</v>
      </c>
      <c r="Q15" s="341" t="s">
        <v>22</v>
      </c>
      <c r="R15" s="342" t="s">
        <v>14</v>
      </c>
      <c r="S15" s="324">
        <v>0.030347222222222223</v>
      </c>
      <c r="T15" s="327">
        <v>10</v>
      </c>
      <c r="U15" s="343">
        <f>S15/T15</f>
        <v>0.0030347222222222225</v>
      </c>
      <c r="V15" s="324">
        <v>0.029409722222222223</v>
      </c>
      <c r="W15" s="327">
        <v>10</v>
      </c>
      <c r="X15" s="343">
        <f>V15/W15</f>
        <v>0.0029409722222222224</v>
      </c>
      <c r="Y15" s="345"/>
      <c r="Z15" s="327"/>
      <c r="AA15" s="343"/>
      <c r="AB15" s="324">
        <v>0.03671296296296296</v>
      </c>
      <c r="AC15" s="329">
        <v>12.195</v>
      </c>
      <c r="AD15" s="343">
        <f>AB15/AC15</f>
        <v>0.0030104930678936416</v>
      </c>
      <c r="AE15" s="324">
        <v>0.030289351851851855</v>
      </c>
      <c r="AF15" s="327">
        <v>10</v>
      </c>
      <c r="AG15" s="343">
        <f>AE15/AF15</f>
        <v>0.0030289351851851857</v>
      </c>
      <c r="AH15" s="841"/>
      <c r="AI15" s="847"/>
      <c r="AJ15" s="846"/>
      <c r="AK15" s="365"/>
      <c r="AL15" s="365"/>
    </row>
    <row r="16" spans="1:38" s="366" customFormat="1" ht="12.75" customHeight="1">
      <c r="A16" s="332">
        <v>13</v>
      </c>
      <c r="B16" s="21">
        <v>167</v>
      </c>
      <c r="C16" s="333" t="s">
        <v>307</v>
      </c>
      <c r="D16" s="334">
        <f>V16+Y16+AB16+AE16</f>
        <v>0.1286226851851852</v>
      </c>
      <c r="E16" s="315">
        <f>IF(D17&gt;D16,D17-D16,"")</f>
        <v>0.0004282407407407429</v>
      </c>
      <c r="F16" s="315">
        <f>D16-$D$4</f>
        <v>0.020011574074074084</v>
      </c>
      <c r="G16" s="335">
        <f>W16+Z16+AC16+AF16</f>
        <v>42.195</v>
      </c>
      <c r="H16" s="336">
        <f>D16/G16</f>
        <v>0.003048292100608726</v>
      </c>
      <c r="I16" s="337">
        <v>15</v>
      </c>
      <c r="J16" s="338">
        <v>16</v>
      </c>
      <c r="K16" s="339">
        <v>12</v>
      </c>
      <c r="L16" s="339">
        <v>13</v>
      </c>
      <c r="M16" s="340">
        <v>17</v>
      </c>
      <c r="N16" s="341" t="s">
        <v>17</v>
      </c>
      <c r="O16" s="341" t="s">
        <v>15</v>
      </c>
      <c r="P16" s="341">
        <v>1955</v>
      </c>
      <c r="Q16" s="341" t="s">
        <v>40</v>
      </c>
      <c r="R16" s="342" t="s">
        <v>158</v>
      </c>
      <c r="S16" s="849">
        <v>0.03116898148148148</v>
      </c>
      <c r="T16" s="839">
        <v>10</v>
      </c>
      <c r="U16" s="844">
        <f>S16/T16</f>
        <v>0.003116898148148148</v>
      </c>
      <c r="V16" s="345">
        <v>0.03050925925925926</v>
      </c>
      <c r="W16" s="327">
        <v>10</v>
      </c>
      <c r="X16" s="343">
        <f>V16/W16</f>
        <v>0.003050925925925926</v>
      </c>
      <c r="Y16" s="328">
        <v>0.030671296296296294</v>
      </c>
      <c r="Z16" s="327">
        <v>10</v>
      </c>
      <c r="AA16" s="343">
        <f>Y16/Z16</f>
        <v>0.0030671296296296293</v>
      </c>
      <c r="AB16" s="324">
        <v>0.036875</v>
      </c>
      <c r="AC16" s="329">
        <v>12.195</v>
      </c>
      <c r="AD16" s="343">
        <f>AB16/AC16</f>
        <v>0.003023780237802378</v>
      </c>
      <c r="AE16" s="324">
        <v>0.030567129629629628</v>
      </c>
      <c r="AF16" s="327">
        <v>10</v>
      </c>
      <c r="AG16" s="343">
        <f>AE16/AF16</f>
        <v>0.003056712962962963</v>
      </c>
      <c r="AH16" s="841"/>
      <c r="AI16" s="845"/>
      <c r="AJ16" s="846"/>
      <c r="AK16" s="365"/>
      <c r="AL16" s="365"/>
    </row>
    <row r="17" spans="1:38" s="366" customFormat="1" ht="12.75" customHeight="1">
      <c r="A17" s="332">
        <v>14</v>
      </c>
      <c r="B17" s="21">
        <v>120</v>
      </c>
      <c r="C17" s="333" t="s">
        <v>309</v>
      </c>
      <c r="D17" s="334">
        <f>V17+Y17+AB17+AE17</f>
        <v>0.12905092592592593</v>
      </c>
      <c r="E17" s="315">
        <f>IF(D18&gt;D17,D18-D17,"")</f>
        <v>0.0004976851851851705</v>
      </c>
      <c r="F17" s="315">
        <f>D17-$D$4</f>
        <v>0.020439814814814827</v>
      </c>
      <c r="G17" s="335">
        <f>W17+Z17+AC17+AF17</f>
        <v>42.195</v>
      </c>
      <c r="H17" s="336">
        <f>D17/G17</f>
        <v>0.0030584411879589035</v>
      </c>
      <c r="I17" s="337">
        <v>16</v>
      </c>
      <c r="J17" s="338">
        <v>17</v>
      </c>
      <c r="K17" s="339">
        <v>13</v>
      </c>
      <c r="L17" s="339">
        <v>15</v>
      </c>
      <c r="M17" s="340">
        <v>16</v>
      </c>
      <c r="N17" s="341" t="s">
        <v>17</v>
      </c>
      <c r="O17" s="341" t="s">
        <v>15</v>
      </c>
      <c r="P17" s="341">
        <v>1976</v>
      </c>
      <c r="Q17" s="341" t="s">
        <v>22</v>
      </c>
      <c r="R17" s="342" t="s">
        <v>151</v>
      </c>
      <c r="S17" s="849">
        <v>0.031342592592592596</v>
      </c>
      <c r="T17" s="839">
        <v>10</v>
      </c>
      <c r="U17" s="844">
        <f>S17/T17</f>
        <v>0.0031342592592592594</v>
      </c>
      <c r="V17" s="347">
        <v>0.030694444444444444</v>
      </c>
      <c r="W17" s="327">
        <v>10</v>
      </c>
      <c r="X17" s="343">
        <f>V17/W17</f>
        <v>0.0030694444444444445</v>
      </c>
      <c r="Y17" s="328">
        <v>0.03091435185185185</v>
      </c>
      <c r="Z17" s="327">
        <v>10</v>
      </c>
      <c r="AA17" s="343">
        <f>Y17/Z17</f>
        <v>0.003091435185185185</v>
      </c>
      <c r="AB17" s="324">
        <v>0.03710648148148148</v>
      </c>
      <c r="AC17" s="329">
        <v>12.195</v>
      </c>
      <c r="AD17" s="343">
        <f>AB17/AC17</f>
        <v>0.0030427619091005728</v>
      </c>
      <c r="AE17" s="324">
        <v>0.030335648148148143</v>
      </c>
      <c r="AF17" s="327">
        <v>10</v>
      </c>
      <c r="AG17" s="343">
        <f>AE17/AF17</f>
        <v>0.0030335648148148145</v>
      </c>
      <c r="AH17" s="841"/>
      <c r="AI17" s="845"/>
      <c r="AJ17" s="846"/>
      <c r="AK17" s="365"/>
      <c r="AL17" s="365"/>
    </row>
    <row r="18" spans="1:38" s="331" customFormat="1" ht="13.5" customHeight="1">
      <c r="A18" s="332">
        <v>15</v>
      </c>
      <c r="B18" s="21">
        <v>226</v>
      </c>
      <c r="C18" s="333" t="s">
        <v>345</v>
      </c>
      <c r="D18" s="334">
        <f>S18+V18+Y18+AB18+AE18</f>
        <v>0.1295486111111111</v>
      </c>
      <c r="E18" s="315">
        <f>IF(D19&gt;D18,D19-D18,"")</f>
        <v>0.00020833333333333814</v>
      </c>
      <c r="F18" s="315"/>
      <c r="G18" s="335">
        <f>T18+W18+Z18+AC18+AF18</f>
        <v>42.195</v>
      </c>
      <c r="H18" s="336">
        <f>D18/G18</f>
        <v>0.003070236073257758</v>
      </c>
      <c r="I18" s="337">
        <v>6</v>
      </c>
      <c r="J18" s="338">
        <v>12</v>
      </c>
      <c r="K18" s="339">
        <v>27</v>
      </c>
      <c r="L18" s="339"/>
      <c r="M18" s="340">
        <v>43</v>
      </c>
      <c r="N18" s="341" t="s">
        <v>17</v>
      </c>
      <c r="O18" s="341" t="s">
        <v>15</v>
      </c>
      <c r="P18" s="341">
        <v>1978</v>
      </c>
      <c r="Q18" s="341" t="s">
        <v>22</v>
      </c>
      <c r="R18" s="342" t="s">
        <v>90</v>
      </c>
      <c r="S18" s="324">
        <v>0.027974537037037034</v>
      </c>
      <c r="T18" s="327">
        <v>10</v>
      </c>
      <c r="U18" s="343">
        <f>S18/T18</f>
        <v>0.0027974537037037035</v>
      </c>
      <c r="V18" s="324">
        <v>0.029872685185185183</v>
      </c>
      <c r="W18" s="327">
        <v>10</v>
      </c>
      <c r="X18" s="343">
        <f>V18/W18</f>
        <v>0.0029872685185185184</v>
      </c>
      <c r="Y18" s="328">
        <v>0.03439814814814814</v>
      </c>
      <c r="Z18" s="327">
        <v>10</v>
      </c>
      <c r="AA18" s="343">
        <f>Y18/Z18</f>
        <v>0.0034398148148148144</v>
      </c>
      <c r="AB18" s="324"/>
      <c r="AC18" s="329"/>
      <c r="AD18" s="343"/>
      <c r="AE18" s="324">
        <v>0.03730324074074074</v>
      </c>
      <c r="AF18" s="329">
        <v>12.195</v>
      </c>
      <c r="AG18" s="343">
        <f>AE18/AF18</f>
        <v>0.0030588963297040377</v>
      </c>
      <c r="AH18" s="841"/>
      <c r="AI18" s="845"/>
      <c r="AJ18" s="846"/>
      <c r="AK18" s="330"/>
      <c r="AL18" s="330"/>
    </row>
    <row r="19" spans="1:38" s="331" customFormat="1" ht="12.75" customHeight="1">
      <c r="A19" s="332">
        <v>16</v>
      </c>
      <c r="B19" s="21">
        <v>193</v>
      </c>
      <c r="C19" s="344" t="s">
        <v>308</v>
      </c>
      <c r="D19" s="334">
        <f>S19+V19+Y19+AB19</f>
        <v>0.12975694444444444</v>
      </c>
      <c r="E19" s="315">
        <f>IF(D20&gt;D19,D20-D19,"")</f>
        <v>0.004513888888888901</v>
      </c>
      <c r="F19" s="315">
        <f>D19-$D$4</f>
        <v>0.021145833333333336</v>
      </c>
      <c r="G19" s="335">
        <f>T19+W19+Z19+AC19</f>
        <v>42.195</v>
      </c>
      <c r="H19" s="336">
        <f>D19/G19</f>
        <v>0.0030751734671037906</v>
      </c>
      <c r="I19" s="337">
        <v>13</v>
      </c>
      <c r="J19" s="338">
        <v>18</v>
      </c>
      <c r="K19" s="339">
        <v>14</v>
      </c>
      <c r="L19" s="339">
        <v>16</v>
      </c>
      <c r="M19" s="340">
        <v>21</v>
      </c>
      <c r="N19" s="341" t="s">
        <v>17</v>
      </c>
      <c r="O19" s="341" t="s">
        <v>15</v>
      </c>
      <c r="P19" s="341">
        <v>1977</v>
      </c>
      <c r="Q19" s="341" t="s">
        <v>22</v>
      </c>
      <c r="R19" s="342" t="s">
        <v>87</v>
      </c>
      <c r="S19" s="324">
        <v>0.030428240740740742</v>
      </c>
      <c r="T19" s="327">
        <v>10</v>
      </c>
      <c r="U19" s="343">
        <f>S19/T19</f>
        <v>0.003042824074074074</v>
      </c>
      <c r="V19" s="328">
        <v>0.03099537037037037</v>
      </c>
      <c r="W19" s="327">
        <v>10</v>
      </c>
      <c r="X19" s="343">
        <f>V19/W19</f>
        <v>0.003099537037037037</v>
      </c>
      <c r="Y19" s="347">
        <v>0.03099537037037037</v>
      </c>
      <c r="Z19" s="327">
        <v>10</v>
      </c>
      <c r="AA19" s="343">
        <f>Y19/Z19</f>
        <v>0.003099537037037037</v>
      </c>
      <c r="AB19" s="324">
        <v>0.03733796296296296</v>
      </c>
      <c r="AC19" s="329">
        <v>12.195</v>
      </c>
      <c r="AD19" s="343">
        <f>AB19/AC19</f>
        <v>0.003061743580398767</v>
      </c>
      <c r="AE19" s="848">
        <v>0.03190972222222222</v>
      </c>
      <c r="AF19" s="839">
        <v>10</v>
      </c>
      <c r="AG19" s="844">
        <f>AE19/AF19</f>
        <v>0.003190972222222222</v>
      </c>
      <c r="AH19" s="841"/>
      <c r="AI19" s="845"/>
      <c r="AJ19" s="846"/>
      <c r="AK19" s="330"/>
      <c r="AL19" s="330"/>
    </row>
    <row r="20" spans="1:38" s="331" customFormat="1" ht="12.75" customHeight="1">
      <c r="A20" s="332">
        <v>17</v>
      </c>
      <c r="B20" s="21">
        <v>111</v>
      </c>
      <c r="C20" s="344" t="s">
        <v>310</v>
      </c>
      <c r="D20" s="334">
        <f>S20+V20+Y20+AB20+AE20</f>
        <v>0.13427083333333334</v>
      </c>
      <c r="E20" s="315">
        <f>IF(D21&gt;D20,D21-D20,"")</f>
        <v>0.00018518518518517713</v>
      </c>
      <c r="F20" s="315">
        <f>D20-$D$4</f>
        <v>0.025659722222222237</v>
      </c>
      <c r="G20" s="335">
        <f>T20+W20+Z20+AC20+AF20</f>
        <v>42.195</v>
      </c>
      <c r="H20" s="336">
        <f>D20/G20</f>
        <v>0.003182150333767824</v>
      </c>
      <c r="I20" s="337">
        <v>17</v>
      </c>
      <c r="J20" s="338">
        <v>22</v>
      </c>
      <c r="K20" s="339">
        <v>15</v>
      </c>
      <c r="L20" s="339">
        <v>18</v>
      </c>
      <c r="M20" s="340"/>
      <c r="N20" s="341" t="s">
        <v>17</v>
      </c>
      <c r="O20" s="341" t="s">
        <v>15</v>
      </c>
      <c r="P20" s="341">
        <v>1974</v>
      </c>
      <c r="Q20" s="341" t="s">
        <v>22</v>
      </c>
      <c r="R20" s="342" t="s">
        <v>70</v>
      </c>
      <c r="S20" s="324">
        <v>0.03189814814814815</v>
      </c>
      <c r="T20" s="327">
        <v>10</v>
      </c>
      <c r="U20" s="343">
        <f>S20/T20</f>
        <v>0.0031898148148148146</v>
      </c>
      <c r="V20" s="347">
        <v>0.03209490740740741</v>
      </c>
      <c r="W20" s="327">
        <v>10</v>
      </c>
      <c r="X20" s="343">
        <f>V20/W20</f>
        <v>0.003209490740740741</v>
      </c>
      <c r="Y20" s="345">
        <v>0.031828703703703706</v>
      </c>
      <c r="Z20" s="327">
        <v>10</v>
      </c>
      <c r="AA20" s="343">
        <f>Y20/Z20</f>
        <v>0.0031828703703703706</v>
      </c>
      <c r="AB20" s="324">
        <v>0.03844907407407407</v>
      </c>
      <c r="AC20" s="329">
        <v>12.195</v>
      </c>
      <c r="AD20" s="343">
        <f>AB20/AC20</f>
        <v>0.0031528556026301003</v>
      </c>
      <c r="AE20" s="324"/>
      <c r="AF20" s="327"/>
      <c r="AG20" s="343"/>
      <c r="AH20" s="850"/>
      <c r="AI20" s="845"/>
      <c r="AJ20" s="846"/>
      <c r="AK20" s="330"/>
      <c r="AL20" s="330"/>
    </row>
    <row r="21" spans="1:38" s="331" customFormat="1" ht="12.75" customHeight="1">
      <c r="A21" s="348">
        <v>1</v>
      </c>
      <c r="B21" s="47">
        <v>211</v>
      </c>
      <c r="C21" s="428" t="s">
        <v>311</v>
      </c>
      <c r="D21" s="350">
        <f>S21+V21+Y21+AB21</f>
        <v>0.13445601851851852</v>
      </c>
      <c r="E21" s="351">
        <f>IF(D22&gt;D21,D22-D21,"")</f>
        <v>0.0014699074074074059</v>
      </c>
      <c r="F21" s="351">
        <f>D21-$D$4</f>
        <v>0.025844907407407414</v>
      </c>
      <c r="G21" s="352">
        <f>T21+W21+Z21+AC21</f>
        <v>42.195</v>
      </c>
      <c r="H21" s="353">
        <f>D21/G21</f>
        <v>0.0031865391282976303</v>
      </c>
      <c r="I21" s="354">
        <v>1</v>
      </c>
      <c r="J21" s="430">
        <v>1</v>
      </c>
      <c r="K21" s="431">
        <v>2</v>
      </c>
      <c r="L21" s="431">
        <v>1</v>
      </c>
      <c r="M21" s="483">
        <v>1</v>
      </c>
      <c r="N21" s="358" t="s">
        <v>17</v>
      </c>
      <c r="O21" s="358" t="s">
        <v>35</v>
      </c>
      <c r="P21" s="358">
        <v>1989</v>
      </c>
      <c r="Q21" s="358" t="s">
        <v>69</v>
      </c>
      <c r="R21" s="484" t="s">
        <v>164</v>
      </c>
      <c r="S21" s="360">
        <v>0.03208333333333333</v>
      </c>
      <c r="T21" s="361">
        <v>10</v>
      </c>
      <c r="U21" s="362">
        <f>S21/T21</f>
        <v>0.003208333333333333</v>
      </c>
      <c r="V21" s="369">
        <v>0.03211805555555556</v>
      </c>
      <c r="W21" s="361">
        <v>10</v>
      </c>
      <c r="X21" s="362">
        <f>V21/W21</f>
        <v>0.003211805555555556</v>
      </c>
      <c r="Y21" s="363">
        <v>0.031747685185185184</v>
      </c>
      <c r="Z21" s="361">
        <v>10</v>
      </c>
      <c r="AA21" s="362">
        <f>Y21/Z21</f>
        <v>0.0031747685185185186</v>
      </c>
      <c r="AB21" s="360">
        <v>0.03850694444444445</v>
      </c>
      <c r="AC21" s="364">
        <v>12.195</v>
      </c>
      <c r="AD21" s="362">
        <f>AB21/AC21</f>
        <v>0.003157601020454649</v>
      </c>
      <c r="AE21" s="851">
        <v>0.03217592592592593</v>
      </c>
      <c r="AF21" s="852">
        <v>10</v>
      </c>
      <c r="AG21" s="853">
        <f>AE21/AF21</f>
        <v>0.0032175925925925926</v>
      </c>
      <c r="AH21" s="854"/>
      <c r="AI21" s="855"/>
      <c r="AJ21" s="856"/>
      <c r="AK21" s="330"/>
      <c r="AL21" s="330"/>
    </row>
    <row r="22" spans="1:38" s="331" customFormat="1" ht="12.75" customHeight="1">
      <c r="A22" s="348">
        <v>2</v>
      </c>
      <c r="B22" s="367">
        <v>118</v>
      </c>
      <c r="C22" s="428" t="s">
        <v>312</v>
      </c>
      <c r="D22" s="350">
        <f>S22+V22+Y22+AB22+AE22</f>
        <v>0.13592592592592592</v>
      </c>
      <c r="E22" s="351">
        <f>IF(D23&gt;D22,D23-D22,"")</f>
        <v>0.0005902777777777868</v>
      </c>
      <c r="F22" s="351">
        <f>D22-$D$4</f>
        <v>0.02731481481481482</v>
      </c>
      <c r="G22" s="352">
        <f>T22+W22+Z22+AC22+AF22</f>
        <v>42.195</v>
      </c>
      <c r="H22" s="353">
        <f>D22/G22</f>
        <v>0.0032213751848779696</v>
      </c>
      <c r="I22" s="354">
        <v>2</v>
      </c>
      <c r="J22" s="430">
        <v>2</v>
      </c>
      <c r="K22" s="431">
        <v>3</v>
      </c>
      <c r="L22" s="431">
        <v>2</v>
      </c>
      <c r="M22" s="483"/>
      <c r="N22" s="358" t="s">
        <v>17</v>
      </c>
      <c r="O22" s="358" t="s">
        <v>35</v>
      </c>
      <c r="P22" s="358">
        <v>1977</v>
      </c>
      <c r="Q22" s="358" t="s">
        <v>38</v>
      </c>
      <c r="R22" s="484" t="s">
        <v>66</v>
      </c>
      <c r="S22" s="368">
        <v>0.03231481481481482</v>
      </c>
      <c r="T22" s="361">
        <v>10</v>
      </c>
      <c r="U22" s="362">
        <f>S22/T22</f>
        <v>0.003231481481481482</v>
      </c>
      <c r="V22" s="369">
        <v>0.03225694444444444</v>
      </c>
      <c r="W22" s="361">
        <v>10</v>
      </c>
      <c r="X22" s="362">
        <f>V22/W22</f>
        <v>0.0032256944444444442</v>
      </c>
      <c r="Y22" s="376">
        <v>0.03252314814814815</v>
      </c>
      <c r="Z22" s="361">
        <v>10</v>
      </c>
      <c r="AA22" s="362">
        <f>Y22/Z22</f>
        <v>0.0032523148148148147</v>
      </c>
      <c r="AB22" s="360">
        <v>0.038831018518518515</v>
      </c>
      <c r="AC22" s="364">
        <v>12.195</v>
      </c>
      <c r="AD22" s="362">
        <f>AB22/AC22</f>
        <v>0.0031841753602721208</v>
      </c>
      <c r="AE22" s="360"/>
      <c r="AF22" s="361"/>
      <c r="AG22" s="362"/>
      <c r="AH22" s="854"/>
      <c r="AI22" s="855"/>
      <c r="AJ22" s="856"/>
      <c r="AK22" s="330"/>
      <c r="AL22" s="375"/>
    </row>
    <row r="23" spans="1:38" s="331" customFormat="1" ht="12.75" customHeight="1">
      <c r="A23" s="332">
        <v>18</v>
      </c>
      <c r="B23" s="21">
        <v>240</v>
      </c>
      <c r="C23" s="333" t="s">
        <v>313</v>
      </c>
      <c r="D23" s="334">
        <f>S23+V23+Y23+AB23+AE23</f>
        <v>0.1365162037037037</v>
      </c>
      <c r="E23" s="315">
        <f>IF(D24&gt;D23,D24-D23,"")</f>
        <v>0.000347222222222221</v>
      </c>
      <c r="F23" s="315">
        <f>D23-$D$4</f>
        <v>0.027905092592592606</v>
      </c>
      <c r="G23" s="335">
        <f>T23+W23+Z23+AC23+AF23</f>
        <v>42.195</v>
      </c>
      <c r="H23" s="336">
        <f>D23/G23</f>
        <v>0.003235364467441728</v>
      </c>
      <c r="I23" s="337">
        <v>20</v>
      </c>
      <c r="J23" s="338">
        <v>23</v>
      </c>
      <c r="K23" s="339">
        <v>16</v>
      </c>
      <c r="L23" s="339">
        <v>19</v>
      </c>
      <c r="M23" s="340"/>
      <c r="N23" s="341" t="s">
        <v>17</v>
      </c>
      <c r="O23" s="341" t="s">
        <v>15</v>
      </c>
      <c r="P23" s="341">
        <v>1975</v>
      </c>
      <c r="Q23" s="341" t="s">
        <v>22</v>
      </c>
      <c r="R23" s="342" t="s">
        <v>169</v>
      </c>
      <c r="S23" s="324">
        <v>0.03304398148148149</v>
      </c>
      <c r="T23" s="327">
        <v>10</v>
      </c>
      <c r="U23" s="343">
        <f>S23/T23</f>
        <v>0.0033043981481481488</v>
      </c>
      <c r="V23" s="324">
        <v>0.03253472222222222</v>
      </c>
      <c r="W23" s="327">
        <v>10</v>
      </c>
      <c r="X23" s="343">
        <f>V23/W23</f>
        <v>0.0032534722222222223</v>
      </c>
      <c r="Y23" s="347">
        <v>0.03224537037037037</v>
      </c>
      <c r="Z23" s="327">
        <v>10</v>
      </c>
      <c r="AA23" s="343">
        <f>Y23/Z23</f>
        <v>0.003224537037037037</v>
      </c>
      <c r="AB23" s="324">
        <v>0.03869212962962963</v>
      </c>
      <c r="AC23" s="329">
        <v>12.195</v>
      </c>
      <c r="AD23" s="343">
        <f>AB23/AC23</f>
        <v>0.0031727863574932047</v>
      </c>
      <c r="AE23" s="324"/>
      <c r="AF23" s="329"/>
      <c r="AG23" s="343"/>
      <c r="AH23" s="841"/>
      <c r="AI23" s="845"/>
      <c r="AJ23" s="846"/>
      <c r="AK23" s="330"/>
      <c r="AL23" s="330"/>
    </row>
    <row r="24" spans="1:38" s="331" customFormat="1" ht="12.75" customHeight="1">
      <c r="A24" s="332">
        <v>19</v>
      </c>
      <c r="B24" s="21">
        <v>4</v>
      </c>
      <c r="C24" s="370" t="s">
        <v>314</v>
      </c>
      <c r="D24" s="334">
        <f>S24+V24+AB24+AE24</f>
        <v>0.13686342592592593</v>
      </c>
      <c r="E24" s="315">
        <f>IF(D25&gt;D24,D25-D24,"")</f>
        <v>0.0009259259259259134</v>
      </c>
      <c r="F24" s="315">
        <f>D24-$D$4</f>
        <v>0.028252314814814827</v>
      </c>
      <c r="G24" s="335">
        <f>T24+W24+AC24+AF24</f>
        <v>42.195</v>
      </c>
      <c r="H24" s="336">
        <f>D24/G24</f>
        <v>0.003243593457185115</v>
      </c>
      <c r="I24" s="337">
        <v>19</v>
      </c>
      <c r="J24" s="371">
        <v>21</v>
      </c>
      <c r="K24" s="372">
        <v>21</v>
      </c>
      <c r="L24" s="372">
        <v>22</v>
      </c>
      <c r="M24" s="373">
        <v>23</v>
      </c>
      <c r="N24" s="341" t="s">
        <v>17</v>
      </c>
      <c r="O24" s="341" t="s">
        <v>15</v>
      </c>
      <c r="P24" s="341">
        <v>1948</v>
      </c>
      <c r="Q24" s="341" t="s">
        <v>49</v>
      </c>
      <c r="R24" s="374" t="s">
        <v>166</v>
      </c>
      <c r="S24" s="346">
        <v>0.03269675925925926</v>
      </c>
      <c r="T24" s="327">
        <v>10</v>
      </c>
      <c r="U24" s="343">
        <f>S24/T24</f>
        <v>0.003269675925925926</v>
      </c>
      <c r="V24" s="324">
        <v>0.03203703703703704</v>
      </c>
      <c r="W24" s="327">
        <v>10</v>
      </c>
      <c r="X24" s="343">
        <f>V24/W24</f>
        <v>0.003203703703703704</v>
      </c>
      <c r="Y24" s="838">
        <v>0.03361111111111111</v>
      </c>
      <c r="Z24" s="839">
        <v>10</v>
      </c>
      <c r="AA24" s="844">
        <f>Y24/Z24</f>
        <v>0.003361111111111111</v>
      </c>
      <c r="AB24" s="324">
        <v>0.03960648148148148</v>
      </c>
      <c r="AC24" s="329">
        <v>12.195</v>
      </c>
      <c r="AD24" s="343">
        <f>AB24/AC24</f>
        <v>0.0032477639591210724</v>
      </c>
      <c r="AE24" s="324">
        <v>0.03252314814814815</v>
      </c>
      <c r="AF24" s="327">
        <v>10</v>
      </c>
      <c r="AG24" s="343">
        <f>AE24/AF24</f>
        <v>0.0032523148148148147</v>
      </c>
      <c r="AH24" s="841"/>
      <c r="AI24" s="845"/>
      <c r="AJ24" s="846"/>
      <c r="AK24" s="330"/>
      <c r="AL24" s="330"/>
    </row>
    <row r="25" spans="1:38" s="366" customFormat="1" ht="12.75" customHeight="1">
      <c r="A25" s="332">
        <v>20</v>
      </c>
      <c r="B25" s="21">
        <v>40</v>
      </c>
      <c r="C25" s="370" t="s">
        <v>316</v>
      </c>
      <c r="D25" s="334">
        <f>S25+Y25+AB25+AE25</f>
        <v>0.13778935185185184</v>
      </c>
      <c r="E25" s="315">
        <f>IF(D26&gt;D25,D26-D25,"")</f>
        <v>0.0004861111111111316</v>
      </c>
      <c r="F25" s="315">
        <f>D25-$D$4</f>
        <v>0.02917824074074074</v>
      </c>
      <c r="G25" s="335">
        <f>T25+Z25+AC25+AF25</f>
        <v>42.195</v>
      </c>
      <c r="H25" s="336">
        <f>D25/G25</f>
        <v>0.0032655374298341472</v>
      </c>
      <c r="I25" s="337">
        <v>23</v>
      </c>
      <c r="J25" s="371">
        <v>32</v>
      </c>
      <c r="K25" s="372">
        <v>20</v>
      </c>
      <c r="L25" s="372">
        <v>20</v>
      </c>
      <c r="M25" s="373">
        <v>22</v>
      </c>
      <c r="N25" s="341" t="s">
        <v>17</v>
      </c>
      <c r="O25" s="341" t="s">
        <v>15</v>
      </c>
      <c r="P25" s="341">
        <v>1990</v>
      </c>
      <c r="Q25" s="341" t="s">
        <v>19</v>
      </c>
      <c r="R25" s="374" t="s">
        <v>66</v>
      </c>
      <c r="S25" s="324">
        <v>0.03349537037037037</v>
      </c>
      <c r="T25" s="327">
        <v>10</v>
      </c>
      <c r="U25" s="343">
        <f>S25/T25</f>
        <v>0.003349537037037037</v>
      </c>
      <c r="V25" s="848">
        <v>0.03412037037037037</v>
      </c>
      <c r="W25" s="839">
        <v>10</v>
      </c>
      <c r="X25" s="844">
        <f>V25/W25</f>
        <v>0.003412037037037037</v>
      </c>
      <c r="Y25" s="347">
        <v>0.033414351851851855</v>
      </c>
      <c r="Z25" s="327">
        <v>10</v>
      </c>
      <c r="AA25" s="343">
        <f>Y25/Z25</f>
        <v>0.0033414351851851856</v>
      </c>
      <c r="AB25" s="324">
        <v>0.03877314814814815</v>
      </c>
      <c r="AC25" s="329">
        <v>12.195</v>
      </c>
      <c r="AD25" s="343">
        <f>AB25/AC25</f>
        <v>0.0031794299424475723</v>
      </c>
      <c r="AE25" s="324">
        <v>0.03210648148148148</v>
      </c>
      <c r="AF25" s="327">
        <v>10</v>
      </c>
      <c r="AG25" s="343">
        <f>AE25/AF25</f>
        <v>0.003210648148148148</v>
      </c>
      <c r="AH25" s="841"/>
      <c r="AI25" s="847"/>
      <c r="AJ25" s="846"/>
      <c r="AK25" s="365"/>
      <c r="AL25" s="365"/>
    </row>
    <row r="26" spans="1:38" s="331" customFormat="1" ht="12.75" customHeight="1">
      <c r="A26" s="332">
        <v>21</v>
      </c>
      <c r="B26" s="21">
        <v>182</v>
      </c>
      <c r="C26" s="386" t="s">
        <v>315</v>
      </c>
      <c r="D26" s="334">
        <f>V26+Y26+AB26+AE26</f>
        <v>0.13827546296296298</v>
      </c>
      <c r="E26" s="315">
        <f>IF(D27&gt;D26,D27-D26,"")</f>
        <v>0.00016203703703704386</v>
      </c>
      <c r="F26" s="315">
        <f>D26-$D$4</f>
        <v>0.029664351851851872</v>
      </c>
      <c r="G26" s="335">
        <f>W26+Z26+AC26+AF26</f>
        <v>42.195</v>
      </c>
      <c r="H26" s="336">
        <f>D26/G26</f>
        <v>0.00327705801547489</v>
      </c>
      <c r="I26" s="379">
        <v>24</v>
      </c>
      <c r="J26" s="380">
        <v>24</v>
      </c>
      <c r="K26" s="381">
        <v>17</v>
      </c>
      <c r="L26" s="381">
        <v>23</v>
      </c>
      <c r="M26" s="382">
        <v>26</v>
      </c>
      <c r="N26" s="341" t="s">
        <v>17</v>
      </c>
      <c r="O26" s="383" t="s">
        <v>15</v>
      </c>
      <c r="P26" s="383">
        <v>1977</v>
      </c>
      <c r="Q26" s="383" t="s">
        <v>22</v>
      </c>
      <c r="R26" s="384" t="s">
        <v>176</v>
      </c>
      <c r="S26" s="857">
        <v>0.03357638888888889</v>
      </c>
      <c r="T26" s="839">
        <v>10</v>
      </c>
      <c r="U26" s="844">
        <f>S26/T26</f>
        <v>0.003357638888888889</v>
      </c>
      <c r="V26" s="858">
        <v>0.03293981481481481</v>
      </c>
      <c r="W26" s="327">
        <v>10</v>
      </c>
      <c r="X26" s="343">
        <f>V26/W26</f>
        <v>0.003293981481481481</v>
      </c>
      <c r="Y26" s="328">
        <v>0.032326388888888884</v>
      </c>
      <c r="Z26" s="327">
        <v>10</v>
      </c>
      <c r="AA26" s="343">
        <f>Y26/Z26</f>
        <v>0.003232638888888888</v>
      </c>
      <c r="AB26" s="324">
        <v>0.040138888888888884</v>
      </c>
      <c r="AC26" s="329">
        <v>12.195</v>
      </c>
      <c r="AD26" s="343">
        <f>AB26/AC26</f>
        <v>0.0032914218031069196</v>
      </c>
      <c r="AE26" s="324">
        <v>0.032870370370370376</v>
      </c>
      <c r="AF26" s="327">
        <v>10</v>
      </c>
      <c r="AG26" s="343">
        <f>AE26/AF26</f>
        <v>0.0032870370370370375</v>
      </c>
      <c r="AH26" s="859"/>
      <c r="AI26" s="845"/>
      <c r="AJ26" s="846"/>
      <c r="AK26" s="330"/>
      <c r="AL26" s="330"/>
    </row>
    <row r="27" spans="1:38" s="331" customFormat="1" ht="12.75" customHeight="1">
      <c r="A27" s="332">
        <v>22</v>
      </c>
      <c r="B27" s="377">
        <v>216</v>
      </c>
      <c r="C27" s="378" t="s">
        <v>320</v>
      </c>
      <c r="D27" s="334">
        <f>V27+Y27+AB27+AE27</f>
        <v>0.13843750000000002</v>
      </c>
      <c r="E27" s="315">
        <f>IF(D28&gt;D27,D28-D27,"")</f>
        <v>0.0020717592592592315</v>
      </c>
      <c r="F27" s="315">
        <f>D27-$D$4</f>
        <v>0.029826388888888916</v>
      </c>
      <c r="G27" s="335">
        <f>W27+Z27+AC27+AF27</f>
        <v>42.195</v>
      </c>
      <c r="H27" s="336">
        <f>D27/G27</f>
        <v>0.0032808982106884706</v>
      </c>
      <c r="I27" s="387">
        <v>27</v>
      </c>
      <c r="J27" s="380">
        <v>29</v>
      </c>
      <c r="K27" s="381">
        <v>24</v>
      </c>
      <c r="L27" s="381">
        <v>26</v>
      </c>
      <c r="M27" s="382">
        <v>14</v>
      </c>
      <c r="N27" s="341" t="s">
        <v>17</v>
      </c>
      <c r="O27" s="383" t="s">
        <v>15</v>
      </c>
      <c r="P27" s="383">
        <v>1972</v>
      </c>
      <c r="Q27" s="383" t="s">
        <v>22</v>
      </c>
      <c r="R27" s="384" t="s">
        <v>78</v>
      </c>
      <c r="S27" s="857">
        <v>0.034039351851851855</v>
      </c>
      <c r="T27" s="839">
        <v>10</v>
      </c>
      <c r="U27" s="844">
        <f>S27/T27</f>
        <v>0.0034039351851851856</v>
      </c>
      <c r="V27" s="324">
        <v>0.03380787037037037</v>
      </c>
      <c r="W27" s="327">
        <v>10</v>
      </c>
      <c r="X27" s="343">
        <f>V27/W27</f>
        <v>0.003380787037037037</v>
      </c>
      <c r="Y27" s="328">
        <v>0.033900462962962966</v>
      </c>
      <c r="Z27" s="327">
        <v>10</v>
      </c>
      <c r="AA27" s="343">
        <f>Y27/Z27</f>
        <v>0.0033900462962962964</v>
      </c>
      <c r="AB27" s="324">
        <v>0.04090277777777778</v>
      </c>
      <c r="AC27" s="329">
        <v>12.195</v>
      </c>
      <c r="AD27" s="343">
        <f>AB27/AC27</f>
        <v>0.003354061318390962</v>
      </c>
      <c r="AE27" s="324">
        <v>0.029826388888888892</v>
      </c>
      <c r="AF27" s="327">
        <v>10</v>
      </c>
      <c r="AG27" s="343">
        <f>AE27/AF27</f>
        <v>0.0029826388888888893</v>
      </c>
      <c r="AH27" s="859"/>
      <c r="AI27" s="847"/>
      <c r="AJ27" s="846"/>
      <c r="AK27" s="330"/>
      <c r="AL27" s="330"/>
    </row>
    <row r="28" spans="1:38" s="331" customFormat="1" ht="12.75" customHeight="1">
      <c r="A28" s="332">
        <v>23</v>
      </c>
      <c r="B28" s="21">
        <v>219</v>
      </c>
      <c r="C28" s="378" t="s">
        <v>317</v>
      </c>
      <c r="D28" s="334">
        <f>S28+V28+AB28+AE28</f>
        <v>0.14050925925925925</v>
      </c>
      <c r="E28" s="315">
        <f>IF(D29&gt;D28,D29-D28,"")</f>
        <v>0.00015046296296297723</v>
      </c>
      <c r="F28" s="315">
        <f>D28-$D$4</f>
        <v>0.03189814814814815</v>
      </c>
      <c r="G28" s="335">
        <f>T28+W28+AC28+AF28</f>
        <v>42.195</v>
      </c>
      <c r="H28" s="336">
        <f>D28/G28</f>
        <v>0.00332999784949068</v>
      </c>
      <c r="I28" s="387">
        <v>21</v>
      </c>
      <c r="J28" s="380">
        <v>25</v>
      </c>
      <c r="K28" s="381">
        <v>22</v>
      </c>
      <c r="L28" s="381">
        <v>24</v>
      </c>
      <c r="M28" s="382">
        <v>29</v>
      </c>
      <c r="N28" s="341" t="s">
        <v>17</v>
      </c>
      <c r="O28" s="383" t="s">
        <v>15</v>
      </c>
      <c r="P28" s="383">
        <v>1972</v>
      </c>
      <c r="Q28" s="383" t="s">
        <v>22</v>
      </c>
      <c r="R28" s="384" t="s">
        <v>170</v>
      </c>
      <c r="S28" s="388">
        <v>0.033310185185185186</v>
      </c>
      <c r="T28" s="327">
        <v>10</v>
      </c>
      <c r="U28" s="343">
        <f>S28/T28</f>
        <v>0.0033310185185185187</v>
      </c>
      <c r="V28" s="347">
        <v>0.03327546296296296</v>
      </c>
      <c r="W28" s="327">
        <v>10</v>
      </c>
      <c r="X28" s="343">
        <f>V28/W28</f>
        <v>0.003327546296296296</v>
      </c>
      <c r="Y28" s="838">
        <v>0.03381944444444445</v>
      </c>
      <c r="Z28" s="839">
        <v>10</v>
      </c>
      <c r="AA28" s="844">
        <f>Y28/Z28</f>
        <v>0.0033819444444444452</v>
      </c>
      <c r="AB28" s="324">
        <v>0.04023148148148148</v>
      </c>
      <c r="AC28" s="329">
        <v>12.195</v>
      </c>
      <c r="AD28" s="343">
        <f>AB28/AC28</f>
        <v>0.0032990144716261976</v>
      </c>
      <c r="AE28" s="324">
        <v>0.03369212962962963</v>
      </c>
      <c r="AF28" s="327">
        <v>10</v>
      </c>
      <c r="AG28" s="343">
        <f>AE28/AF28</f>
        <v>0.0033692129629629627</v>
      </c>
      <c r="AH28" s="859"/>
      <c r="AI28" s="845"/>
      <c r="AJ28" s="846"/>
      <c r="AK28" s="330"/>
      <c r="AL28" s="330"/>
    </row>
    <row r="29" spans="1:38" s="331" customFormat="1" ht="12.75" customHeight="1">
      <c r="A29" s="332">
        <v>24</v>
      </c>
      <c r="B29" s="242">
        <v>178</v>
      </c>
      <c r="C29" s="378" t="s">
        <v>318</v>
      </c>
      <c r="D29" s="334">
        <f>V29+Y29+AB29+AE29</f>
        <v>0.14065972222222223</v>
      </c>
      <c r="E29" s="315">
        <f>IF(D30&gt;D29,D30-D29,"")</f>
        <v>0.0004050925925925819</v>
      </c>
      <c r="F29" s="315">
        <f>D29-$D$4</f>
        <v>0.032048611111111125</v>
      </c>
      <c r="G29" s="335">
        <f>W29+Z29+AC29+AF29</f>
        <v>42.195</v>
      </c>
      <c r="H29" s="336">
        <f>D29/G29</f>
        <v>0.0033335637450461484</v>
      </c>
      <c r="I29" s="387">
        <v>25</v>
      </c>
      <c r="J29" s="380">
        <v>27</v>
      </c>
      <c r="K29" s="381">
        <v>18</v>
      </c>
      <c r="L29" s="381">
        <v>28</v>
      </c>
      <c r="M29" s="382">
        <v>24</v>
      </c>
      <c r="N29" s="383" t="s">
        <v>17</v>
      </c>
      <c r="O29" s="383" t="s">
        <v>15</v>
      </c>
      <c r="P29" s="383">
        <v>1972</v>
      </c>
      <c r="Q29" s="383" t="s">
        <v>22</v>
      </c>
      <c r="R29" s="384" t="s">
        <v>176</v>
      </c>
      <c r="S29" s="857">
        <v>0.03359953703703704</v>
      </c>
      <c r="T29" s="860">
        <v>10</v>
      </c>
      <c r="U29" s="861">
        <f>S29/T29</f>
        <v>0.003359953703703704</v>
      </c>
      <c r="V29" s="391">
        <v>0.03347222222222222</v>
      </c>
      <c r="W29" s="389">
        <v>10</v>
      </c>
      <c r="X29" s="390">
        <f>V29/W29</f>
        <v>0.0033472222222222224</v>
      </c>
      <c r="Y29" s="862">
        <v>0.03290509259259259</v>
      </c>
      <c r="Z29" s="389">
        <v>10</v>
      </c>
      <c r="AA29" s="390">
        <f>Y29/Z29</f>
        <v>0.003290509259259259</v>
      </c>
      <c r="AB29" s="388">
        <v>0.0416550925925926</v>
      </c>
      <c r="AC29" s="392">
        <v>12.195</v>
      </c>
      <c r="AD29" s="390">
        <f>AB29/AC29</f>
        <v>0.003415751750110094</v>
      </c>
      <c r="AE29" s="388">
        <v>0.03262731481481482</v>
      </c>
      <c r="AF29" s="389">
        <v>10</v>
      </c>
      <c r="AG29" s="343">
        <f>AE29/AF29</f>
        <v>0.003262731481481482</v>
      </c>
      <c r="AH29" s="859"/>
      <c r="AI29" s="863"/>
      <c r="AJ29" s="864"/>
      <c r="AK29" s="330"/>
      <c r="AL29" s="330"/>
    </row>
    <row r="30" spans="1:38" s="399" customFormat="1" ht="12.75" customHeight="1">
      <c r="A30" s="332">
        <v>25</v>
      </c>
      <c r="B30" s="21">
        <v>106</v>
      </c>
      <c r="C30" s="370" t="s">
        <v>321</v>
      </c>
      <c r="D30" s="334">
        <f>V30+Y30+AB30+AE30</f>
        <v>0.1410648148148148</v>
      </c>
      <c r="E30" s="315">
        <f>IF(D31&gt;D30,D31-D30,"")</f>
        <v>0.000717592592592603</v>
      </c>
      <c r="F30" s="315">
        <f>D30-$D$4</f>
        <v>0.03245370370370371</v>
      </c>
      <c r="G30" s="335">
        <f>W30+Z30+AC30+AF30</f>
        <v>42.195</v>
      </c>
      <c r="H30" s="336">
        <f>D30/G30</f>
        <v>0.0033431642330801</v>
      </c>
      <c r="I30" s="393">
        <v>28</v>
      </c>
      <c r="J30" s="371">
        <v>28</v>
      </c>
      <c r="K30" s="372">
        <v>25</v>
      </c>
      <c r="L30" s="372">
        <v>25</v>
      </c>
      <c r="M30" s="373">
        <v>27</v>
      </c>
      <c r="N30" s="341" t="s">
        <v>17</v>
      </c>
      <c r="O30" s="341" t="s">
        <v>15</v>
      </c>
      <c r="P30" s="341">
        <v>1958</v>
      </c>
      <c r="Q30" s="341" t="s">
        <v>40</v>
      </c>
      <c r="R30" s="374" t="s">
        <v>90</v>
      </c>
      <c r="S30" s="865">
        <v>0.03467592592592592</v>
      </c>
      <c r="T30" s="866">
        <v>10</v>
      </c>
      <c r="U30" s="867">
        <f>S30/T30</f>
        <v>0.0034675925925925924</v>
      </c>
      <c r="V30" s="394">
        <v>0.033726851851851855</v>
      </c>
      <c r="W30" s="395">
        <v>10</v>
      </c>
      <c r="X30" s="396">
        <f>V30/W30</f>
        <v>0.0033726851851851856</v>
      </c>
      <c r="Y30" s="345">
        <v>0.03394675925925926</v>
      </c>
      <c r="Z30" s="395">
        <v>10</v>
      </c>
      <c r="AA30" s="396">
        <f>Y30/Z30</f>
        <v>0.003394675925925926</v>
      </c>
      <c r="AB30" s="394">
        <v>0.040462962962962964</v>
      </c>
      <c r="AC30" s="398">
        <v>12.195</v>
      </c>
      <c r="AD30" s="396">
        <f>AB30/AC30</f>
        <v>0.003317996142924392</v>
      </c>
      <c r="AE30" s="394">
        <v>0.03292824074074074</v>
      </c>
      <c r="AF30" s="395">
        <v>10</v>
      </c>
      <c r="AG30" s="396">
        <f>AE30/AF30</f>
        <v>0.003292824074074074</v>
      </c>
      <c r="AH30" s="868"/>
      <c r="AI30" s="869"/>
      <c r="AJ30" s="870"/>
      <c r="AK30" s="871"/>
      <c r="AL30" s="871"/>
    </row>
    <row r="31" spans="1:38" s="331" customFormat="1" ht="12.75" customHeight="1">
      <c r="A31" s="332">
        <v>26</v>
      </c>
      <c r="B31" s="215">
        <v>214</v>
      </c>
      <c r="C31" s="872" t="s">
        <v>323</v>
      </c>
      <c r="D31" s="334">
        <f>S31+V31+AB31+AE31</f>
        <v>0.1417824074074074</v>
      </c>
      <c r="E31" s="315">
        <f>IF(D32&gt;D31,D32-D31,"")</f>
        <v>0.00019675925925924376</v>
      </c>
      <c r="F31" s="315">
        <f>D31-$D$4</f>
        <v>0.03317129629629631</v>
      </c>
      <c r="G31" s="335">
        <f>T31+W31+AC31+AF31</f>
        <v>42.195</v>
      </c>
      <c r="H31" s="336">
        <f>D31/G31</f>
        <v>0.0033601708118831002</v>
      </c>
      <c r="I31" s="400">
        <v>26</v>
      </c>
      <c r="J31" s="401">
        <v>25</v>
      </c>
      <c r="K31" s="402">
        <v>32</v>
      </c>
      <c r="L31" s="402">
        <v>29</v>
      </c>
      <c r="M31" s="403">
        <v>28</v>
      </c>
      <c r="N31" s="322" t="s">
        <v>17</v>
      </c>
      <c r="O31" s="404" t="s">
        <v>15</v>
      </c>
      <c r="P31" s="404">
        <v>1971</v>
      </c>
      <c r="Q31" s="404" t="s">
        <v>22</v>
      </c>
      <c r="R31" s="405" t="s">
        <v>179</v>
      </c>
      <c r="S31" s="408">
        <v>0.03364583333333333</v>
      </c>
      <c r="T31" s="327">
        <v>10</v>
      </c>
      <c r="U31" s="343">
        <f>S31/T31</f>
        <v>0.003364583333333333</v>
      </c>
      <c r="V31" s="858">
        <v>0.03327546296296296</v>
      </c>
      <c r="W31" s="327">
        <v>10</v>
      </c>
      <c r="X31" s="343">
        <f>V31/W31</f>
        <v>0.003327546296296296</v>
      </c>
      <c r="Y31" s="873">
        <v>0.03481481481481481</v>
      </c>
      <c r="Z31" s="839">
        <v>10</v>
      </c>
      <c r="AA31" s="844">
        <f>Y31/Z31</f>
        <v>0.0034814814814814812</v>
      </c>
      <c r="AB31" s="406">
        <v>0.04189814814814815</v>
      </c>
      <c r="AC31" s="329">
        <v>12.195</v>
      </c>
      <c r="AD31" s="343">
        <f>AB31/AC31</f>
        <v>0.003435682504973198</v>
      </c>
      <c r="AE31" s="406">
        <v>0.032962962962962965</v>
      </c>
      <c r="AF31" s="327">
        <v>10</v>
      </c>
      <c r="AG31" s="343">
        <f>AE31/AF31</f>
        <v>0.0032962962962962963</v>
      </c>
      <c r="AH31" s="874"/>
      <c r="AI31" s="845"/>
      <c r="AJ31" s="846"/>
      <c r="AK31" s="330"/>
      <c r="AL31" s="330"/>
    </row>
    <row r="32" spans="1:56" s="399" customFormat="1" ht="12.75" customHeight="1">
      <c r="A32" s="332">
        <v>27</v>
      </c>
      <c r="B32" s="377">
        <v>222</v>
      </c>
      <c r="C32" s="370" t="s">
        <v>325</v>
      </c>
      <c r="D32" s="334">
        <f>V32+Y32+AB32+AE32</f>
        <v>0.14197916666666666</v>
      </c>
      <c r="E32" s="315">
        <f>IF(D33&gt;D32,D33-D32,"")</f>
        <v>0.0006712962962963087</v>
      </c>
      <c r="F32" s="315">
        <f>D32-$D$4</f>
        <v>0.033368055555555554</v>
      </c>
      <c r="G32" s="335">
        <f>W32+Z32+AC32+AF32</f>
        <v>42.195</v>
      </c>
      <c r="H32" s="336">
        <f>D32/G32</f>
        <v>0.0033648339060710192</v>
      </c>
      <c r="I32" s="407">
        <v>30</v>
      </c>
      <c r="J32" s="371">
        <v>30</v>
      </c>
      <c r="K32" s="372">
        <v>28</v>
      </c>
      <c r="L32" s="372">
        <v>27</v>
      </c>
      <c r="M32" s="373">
        <v>25</v>
      </c>
      <c r="N32" s="341" t="s">
        <v>17</v>
      </c>
      <c r="O32" s="341" t="s">
        <v>15</v>
      </c>
      <c r="P32" s="341">
        <v>1985</v>
      </c>
      <c r="Q32" s="341" t="s">
        <v>19</v>
      </c>
      <c r="R32" s="374" t="s">
        <v>181</v>
      </c>
      <c r="S32" s="875">
        <v>0.03540509259259259</v>
      </c>
      <c r="T32" s="839">
        <v>10</v>
      </c>
      <c r="U32" s="844">
        <f>S32/T32</f>
        <v>0.0035405092592592593</v>
      </c>
      <c r="V32" s="345">
        <v>0.03383101851851852</v>
      </c>
      <c r="W32" s="327">
        <v>10</v>
      </c>
      <c r="X32" s="343">
        <f>V32/W32</f>
        <v>0.0033831018518518515</v>
      </c>
      <c r="Y32" s="345">
        <v>0.03445601851851852</v>
      </c>
      <c r="Z32" s="327">
        <v>10</v>
      </c>
      <c r="AA32" s="343">
        <f>Y32/Z32</f>
        <v>0.0034456018518518516</v>
      </c>
      <c r="AB32" s="324">
        <v>0.04092592592592593</v>
      </c>
      <c r="AC32" s="329">
        <v>12.195</v>
      </c>
      <c r="AD32" s="343">
        <f>AB32/AC32</f>
        <v>0.003355959485520781</v>
      </c>
      <c r="AE32" s="324">
        <v>0.0327662037037037</v>
      </c>
      <c r="AF32" s="327">
        <v>10</v>
      </c>
      <c r="AG32" s="343">
        <f>AE32/AF32</f>
        <v>0.00327662037037037</v>
      </c>
      <c r="AH32" s="841"/>
      <c r="AI32" s="847"/>
      <c r="AJ32" s="846"/>
      <c r="AK32" s="871"/>
      <c r="AL32" s="330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</row>
    <row r="33" spans="1:38" s="410" customFormat="1" ht="12.75" customHeight="1">
      <c r="A33" s="348">
        <v>3</v>
      </c>
      <c r="B33" s="69">
        <v>215</v>
      </c>
      <c r="C33" s="562" t="s">
        <v>319</v>
      </c>
      <c r="D33" s="350">
        <f>S33+V33+Y33+AB33</f>
        <v>0.14265046296296297</v>
      </c>
      <c r="E33" s="351">
        <f>IF(D34&gt;D33,D34-D33,"")</f>
        <v>0.0004050925925925819</v>
      </c>
      <c r="F33" s="351">
        <f>D33-$D$4</f>
        <v>0.03403935185185186</v>
      </c>
      <c r="G33" s="352">
        <f>T33+W33+Z33+AC33</f>
        <v>42.195</v>
      </c>
      <c r="H33" s="353">
        <f>D33/G33</f>
        <v>0.003380743286241568</v>
      </c>
      <c r="I33" s="563">
        <v>3</v>
      </c>
      <c r="J33" s="564">
        <v>3</v>
      </c>
      <c r="K33" s="565">
        <v>4</v>
      </c>
      <c r="L33" s="565">
        <v>3</v>
      </c>
      <c r="M33" s="412">
        <v>2</v>
      </c>
      <c r="N33" s="432" t="s">
        <v>17</v>
      </c>
      <c r="O33" s="413" t="s">
        <v>35</v>
      </c>
      <c r="P33" s="413">
        <v>1976</v>
      </c>
      <c r="Q33" s="413" t="s">
        <v>38</v>
      </c>
      <c r="R33" s="414" t="s">
        <v>50</v>
      </c>
      <c r="S33" s="415">
        <v>0.034039351851851855</v>
      </c>
      <c r="T33" s="361">
        <v>10</v>
      </c>
      <c r="U33" s="362">
        <f>S33/T33</f>
        <v>0.0034039351851851856</v>
      </c>
      <c r="V33" s="369">
        <v>0.03380787037037037</v>
      </c>
      <c r="W33" s="420">
        <v>10</v>
      </c>
      <c r="X33" s="362">
        <f>V33/W33</f>
        <v>0.003380787037037037</v>
      </c>
      <c r="Y33" s="363">
        <v>0.033900462962962966</v>
      </c>
      <c r="Z33" s="420">
        <v>10</v>
      </c>
      <c r="AA33" s="362">
        <f>Y33/Z33</f>
        <v>0.0033900462962962964</v>
      </c>
      <c r="AB33" s="433">
        <v>0.04090277777777778</v>
      </c>
      <c r="AC33" s="876">
        <v>12.195</v>
      </c>
      <c r="AD33" s="362">
        <f>AB33/AC33</f>
        <v>0.003354061318390962</v>
      </c>
      <c r="AE33" s="877">
        <v>0.03408564814814815</v>
      </c>
      <c r="AF33" s="878">
        <v>10</v>
      </c>
      <c r="AG33" s="853">
        <f>AE33/AF33</f>
        <v>0.003408564814814815</v>
      </c>
      <c r="AH33" s="854"/>
      <c r="AI33" s="879"/>
      <c r="AJ33" s="856"/>
      <c r="AK33" s="409"/>
      <c r="AL33" s="409"/>
    </row>
    <row r="34" spans="1:38" s="411" customFormat="1" ht="12.75" customHeight="1">
      <c r="A34" s="332">
        <v>28</v>
      </c>
      <c r="B34" s="21">
        <v>217</v>
      </c>
      <c r="C34" s="370" t="s">
        <v>322</v>
      </c>
      <c r="D34" s="334">
        <f>S34+V34+Y34+AB34+AE34</f>
        <v>0.14305555555555555</v>
      </c>
      <c r="E34" s="315">
        <f>IF(D35&gt;D34,D35-D34,"")</f>
        <v>0.0012847222222222288</v>
      </c>
      <c r="F34" s="315">
        <f>D34-$D$4</f>
        <v>0.034444444444444444</v>
      </c>
      <c r="G34" s="335">
        <f>T34+W34+Z34+AC34+AF34</f>
        <v>42.195</v>
      </c>
      <c r="H34" s="336">
        <f>D34/G34</f>
        <v>0.0033903437742755197</v>
      </c>
      <c r="I34" s="407">
        <v>29</v>
      </c>
      <c r="J34" s="371">
        <v>36</v>
      </c>
      <c r="K34" s="372">
        <v>23</v>
      </c>
      <c r="L34" s="372">
        <v>21</v>
      </c>
      <c r="M34" s="373"/>
      <c r="N34" s="341" t="s">
        <v>17</v>
      </c>
      <c r="O34" s="341" t="s">
        <v>15</v>
      </c>
      <c r="P34" s="341">
        <v>2003</v>
      </c>
      <c r="Q34" s="341" t="s">
        <v>16</v>
      </c>
      <c r="R34" s="374" t="s">
        <v>74</v>
      </c>
      <c r="S34" s="880">
        <v>0.03490740740740741</v>
      </c>
      <c r="T34" s="327">
        <v>10</v>
      </c>
      <c r="U34" s="343">
        <f>S34/T34</f>
        <v>0.003490740740740741</v>
      </c>
      <c r="V34" s="394">
        <v>0.034826388888888886</v>
      </c>
      <c r="W34" s="395">
        <v>10</v>
      </c>
      <c r="X34" s="343">
        <f>V34/W34</f>
        <v>0.0034826388888888884</v>
      </c>
      <c r="Y34" s="345">
        <v>0.03386574074074074</v>
      </c>
      <c r="Z34" s="395">
        <v>10</v>
      </c>
      <c r="AA34" s="343">
        <f>Y34/Z34</f>
        <v>0.003386574074074074</v>
      </c>
      <c r="AB34" s="394">
        <v>0.03945601851851852</v>
      </c>
      <c r="AC34" s="398">
        <v>12.195</v>
      </c>
      <c r="AD34" s="343">
        <f>AB34/AC34</f>
        <v>0.0032354258727772464</v>
      </c>
      <c r="AE34" s="394"/>
      <c r="AF34" s="395"/>
      <c r="AG34" s="343"/>
      <c r="AH34" s="841"/>
      <c r="AI34" s="847"/>
      <c r="AJ34" s="846"/>
      <c r="AK34" s="881"/>
      <c r="AL34" s="881"/>
    </row>
    <row r="35" spans="1:38" s="417" customFormat="1" ht="12.75" customHeight="1">
      <c r="A35" s="332">
        <v>29</v>
      </c>
      <c r="B35" s="215">
        <v>112</v>
      </c>
      <c r="C35" s="333" t="s">
        <v>324</v>
      </c>
      <c r="D35" s="334">
        <f>S35+V35+Y35+AB35</f>
        <v>0.14434027777777778</v>
      </c>
      <c r="E35" s="315">
        <f>IF(D36&gt;D35,D36-D35,"")</f>
        <v>0.003229166666666672</v>
      </c>
      <c r="F35" s="315">
        <f>D35-$D$4</f>
        <v>0.03572916666666667</v>
      </c>
      <c r="G35" s="335">
        <f>T35+W35+Z35+AC35</f>
        <v>42.195</v>
      </c>
      <c r="H35" s="336">
        <f>D35/G35</f>
        <v>0.0034207910363260523</v>
      </c>
      <c r="I35" s="337">
        <v>22</v>
      </c>
      <c r="J35" s="338">
        <v>33</v>
      </c>
      <c r="K35" s="339">
        <v>26</v>
      </c>
      <c r="L35" s="339">
        <v>31</v>
      </c>
      <c r="M35" s="403">
        <v>31</v>
      </c>
      <c r="N35" s="404" t="s">
        <v>17</v>
      </c>
      <c r="O35" s="404" t="s">
        <v>15</v>
      </c>
      <c r="P35" s="404">
        <v>1984</v>
      </c>
      <c r="Q35" s="404" t="s">
        <v>19</v>
      </c>
      <c r="R35" s="405" t="s">
        <v>172</v>
      </c>
      <c r="S35" s="408">
        <v>0.033379629629629634</v>
      </c>
      <c r="T35" s="327">
        <v>10</v>
      </c>
      <c r="U35" s="343">
        <f>S35/T35</f>
        <v>0.0033379629629629636</v>
      </c>
      <c r="V35" s="408">
        <v>0.034386574074074076</v>
      </c>
      <c r="W35" s="327">
        <v>10</v>
      </c>
      <c r="X35" s="343">
        <f>V35/W35</f>
        <v>0.0034386574074074076</v>
      </c>
      <c r="Y35" s="385">
        <v>0.03423611111111111</v>
      </c>
      <c r="Z35" s="327">
        <v>10</v>
      </c>
      <c r="AA35" s="343">
        <f>Y35/Z35</f>
        <v>0.003423611111111111</v>
      </c>
      <c r="AB35" s="419">
        <v>0.042337962962962966</v>
      </c>
      <c r="AC35" s="329">
        <v>12.195</v>
      </c>
      <c r="AD35" s="343">
        <f>AB35/AC35</f>
        <v>0.0034717476804397678</v>
      </c>
      <c r="AE35" s="882">
        <v>0.034409722222222223</v>
      </c>
      <c r="AF35" s="839">
        <v>10</v>
      </c>
      <c r="AG35" s="844">
        <f>AE35/AF35</f>
        <v>0.0034409722222222224</v>
      </c>
      <c r="AH35" s="883"/>
      <c r="AI35" s="845"/>
      <c r="AJ35" s="846"/>
      <c r="AK35" s="884"/>
      <c r="AL35" s="885"/>
    </row>
    <row r="36" spans="1:256" s="411" customFormat="1" ht="12.75" customHeight="1">
      <c r="A36" s="332">
        <v>30</v>
      </c>
      <c r="B36" s="418">
        <v>230</v>
      </c>
      <c r="C36" s="333" t="s">
        <v>328</v>
      </c>
      <c r="D36" s="334">
        <f>V36+Y36+AB36+AE36</f>
        <v>0.14756944444444445</v>
      </c>
      <c r="E36" s="315">
        <f>IF(D37&gt;D36,D37-D36,"")</f>
        <v>0.0005671296296296258</v>
      </c>
      <c r="F36" s="315">
        <f>D36-$D$4</f>
        <v>0.038958333333333345</v>
      </c>
      <c r="G36" s="335">
        <f>W36+Z36+AC36+AF36</f>
        <v>42.195</v>
      </c>
      <c r="H36" s="336">
        <f>D36/G36</f>
        <v>0.003497320640939553</v>
      </c>
      <c r="I36" s="337">
        <v>37</v>
      </c>
      <c r="J36" s="338">
        <v>38</v>
      </c>
      <c r="K36" s="339">
        <v>30</v>
      </c>
      <c r="L36" s="339">
        <v>36</v>
      </c>
      <c r="M36" s="373">
        <v>33</v>
      </c>
      <c r="N36" s="341" t="s">
        <v>17</v>
      </c>
      <c r="O36" s="341" t="s">
        <v>15</v>
      </c>
      <c r="P36" s="341">
        <v>1972</v>
      </c>
      <c r="Q36" s="341" t="s">
        <v>22</v>
      </c>
      <c r="R36" s="374" t="s">
        <v>134</v>
      </c>
      <c r="S36" s="865">
        <v>0.037175925925925925</v>
      </c>
      <c r="T36" s="839">
        <v>10</v>
      </c>
      <c r="U36" s="844">
        <f>S36/T36</f>
        <v>0.0037175925925925926</v>
      </c>
      <c r="V36" s="394">
        <v>0.035104166666666665</v>
      </c>
      <c r="W36" s="327">
        <v>10</v>
      </c>
      <c r="X36" s="343">
        <f>V36/W36</f>
        <v>0.0035104166666666665</v>
      </c>
      <c r="Y36" s="345">
        <v>0.03450231481481481</v>
      </c>
      <c r="Z36" s="327">
        <v>10</v>
      </c>
      <c r="AA36" s="343">
        <f>Y36/Z36</f>
        <v>0.003450231481481481</v>
      </c>
      <c r="AB36" s="419">
        <v>0.04328703703703704</v>
      </c>
      <c r="AC36" s="329">
        <v>12.195</v>
      </c>
      <c r="AD36" s="343">
        <f>AB36/AC36</f>
        <v>0.003549572532762365</v>
      </c>
      <c r="AE36" s="419">
        <v>0.03467592592592592</v>
      </c>
      <c r="AF36" s="327">
        <v>10</v>
      </c>
      <c r="AG36" s="343">
        <f>AE36/AF36</f>
        <v>0.0034675925925925924</v>
      </c>
      <c r="AH36" s="874"/>
      <c r="AI36" s="847"/>
      <c r="AJ36" s="846"/>
      <c r="AK36" s="884"/>
      <c r="AL36" s="33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7"/>
      <c r="DG36" s="417"/>
      <c r="DH36" s="417"/>
      <c r="DI36" s="417"/>
      <c r="DJ36" s="417"/>
      <c r="DK36" s="417"/>
      <c r="DL36" s="417"/>
      <c r="DM36" s="417"/>
      <c r="DN36" s="417"/>
      <c r="DO36" s="417"/>
      <c r="DP36" s="417"/>
      <c r="DQ36" s="417"/>
      <c r="DR36" s="417"/>
      <c r="DS36" s="417"/>
      <c r="DT36" s="417"/>
      <c r="DU36" s="417"/>
      <c r="DV36" s="417"/>
      <c r="DW36" s="417"/>
      <c r="DX36" s="417"/>
      <c r="DY36" s="417"/>
      <c r="DZ36" s="417"/>
      <c r="EA36" s="417"/>
      <c r="EB36" s="417"/>
      <c r="EC36" s="417"/>
      <c r="ED36" s="417"/>
      <c r="EE36" s="417"/>
      <c r="EF36" s="417"/>
      <c r="EG36" s="417"/>
      <c r="EH36" s="417"/>
      <c r="EI36" s="417"/>
      <c r="EJ36" s="417"/>
      <c r="EK36" s="417"/>
      <c r="EL36" s="417"/>
      <c r="EM36" s="417"/>
      <c r="EN36" s="417"/>
      <c r="EO36" s="417"/>
      <c r="EP36" s="417"/>
      <c r="EQ36" s="417"/>
      <c r="ER36" s="417"/>
      <c r="ES36" s="417"/>
      <c r="ET36" s="417"/>
      <c r="EU36" s="417"/>
      <c r="EV36" s="417"/>
      <c r="EW36" s="417"/>
      <c r="EX36" s="417"/>
      <c r="EY36" s="417"/>
      <c r="EZ36" s="417"/>
      <c r="FA36" s="417"/>
      <c r="FB36" s="417"/>
      <c r="FC36" s="417"/>
      <c r="FD36" s="417"/>
      <c r="FE36" s="417"/>
      <c r="FF36" s="417"/>
      <c r="FG36" s="417"/>
      <c r="FH36" s="417"/>
      <c r="FI36" s="417"/>
      <c r="FJ36" s="417"/>
      <c r="FK36" s="417"/>
      <c r="FL36" s="417"/>
      <c r="FM36" s="417"/>
      <c r="FN36" s="417"/>
      <c r="FO36" s="417"/>
      <c r="FP36" s="417"/>
      <c r="FQ36" s="417"/>
      <c r="FR36" s="417"/>
      <c r="FS36" s="417"/>
      <c r="FT36" s="417"/>
      <c r="FU36" s="417"/>
      <c r="FV36" s="417"/>
      <c r="FW36" s="417"/>
      <c r="FX36" s="417"/>
      <c r="FY36" s="417"/>
      <c r="FZ36" s="417"/>
      <c r="GA36" s="417"/>
      <c r="GB36" s="417"/>
      <c r="GC36" s="417"/>
      <c r="GD36" s="417"/>
      <c r="GE36" s="417"/>
      <c r="GF36" s="417"/>
      <c r="GG36" s="417"/>
      <c r="GH36" s="417"/>
      <c r="GI36" s="417"/>
      <c r="GJ36" s="417"/>
      <c r="GK36" s="417"/>
      <c r="GL36" s="417"/>
      <c r="GM36" s="417"/>
      <c r="GN36" s="417"/>
      <c r="GO36" s="417"/>
      <c r="GP36" s="417"/>
      <c r="GQ36" s="417"/>
      <c r="GR36" s="417"/>
      <c r="GS36" s="417"/>
      <c r="GT36" s="417"/>
      <c r="GU36" s="417"/>
      <c r="GV36" s="417"/>
      <c r="GW36" s="417"/>
      <c r="GX36" s="417"/>
      <c r="GY36" s="417"/>
      <c r="GZ36" s="417"/>
      <c r="HA36" s="417"/>
      <c r="HB36" s="417"/>
      <c r="HC36" s="417"/>
      <c r="HD36" s="417"/>
      <c r="HE36" s="417"/>
      <c r="HF36" s="417"/>
      <c r="HG36" s="417"/>
      <c r="HH36" s="417"/>
      <c r="HI36" s="417"/>
      <c r="HJ36" s="417"/>
      <c r="HK36" s="417"/>
      <c r="HL36" s="417"/>
      <c r="HM36" s="417"/>
      <c r="HN36" s="417"/>
      <c r="HO36" s="417"/>
      <c r="HP36" s="417"/>
      <c r="HQ36" s="417"/>
      <c r="HR36" s="417"/>
      <c r="HS36" s="417"/>
      <c r="HT36" s="417"/>
      <c r="HU36" s="417"/>
      <c r="HV36" s="417"/>
      <c r="HW36" s="417"/>
      <c r="HX36" s="417"/>
      <c r="HY36" s="417"/>
      <c r="HZ36" s="417"/>
      <c r="IA36" s="417"/>
      <c r="IB36" s="417"/>
      <c r="IC36" s="417"/>
      <c r="ID36" s="417"/>
      <c r="IE36" s="417"/>
      <c r="IF36" s="417"/>
      <c r="IG36" s="417"/>
      <c r="IH36" s="417"/>
      <c r="II36" s="417"/>
      <c r="IJ36" s="417"/>
      <c r="IK36" s="417"/>
      <c r="IL36" s="417"/>
      <c r="IM36" s="417"/>
      <c r="IN36" s="417"/>
      <c r="IO36" s="417"/>
      <c r="IP36" s="417"/>
      <c r="IQ36" s="417"/>
      <c r="IR36" s="417"/>
      <c r="IS36" s="417"/>
      <c r="IT36" s="417"/>
      <c r="IU36" s="417"/>
      <c r="IV36" s="417"/>
    </row>
    <row r="37" spans="1:38" s="421" customFormat="1" ht="15.75" customHeight="1">
      <c r="A37" s="332">
        <v>31</v>
      </c>
      <c r="B37" s="215">
        <v>213</v>
      </c>
      <c r="C37" s="333" t="s">
        <v>327</v>
      </c>
      <c r="D37" s="334">
        <f>V37+Y37+AB37+AE37</f>
        <v>0.14813657407407407</v>
      </c>
      <c r="E37" s="315">
        <f>IF(D38&gt;D37,D38-D37,"")</f>
        <v>0.0005555555555555591</v>
      </c>
      <c r="F37" s="315">
        <f>D37-$D$4</f>
        <v>0.03952546296296297</v>
      </c>
      <c r="G37" s="335">
        <f>W37+Z37+AC37+AF37</f>
        <v>42.195</v>
      </c>
      <c r="H37" s="336">
        <f>D37/G37</f>
        <v>0.0035107613241870854</v>
      </c>
      <c r="I37" s="337">
        <v>34</v>
      </c>
      <c r="J37" s="338">
        <v>38</v>
      </c>
      <c r="K37" s="339">
        <v>31</v>
      </c>
      <c r="L37" s="339">
        <v>36</v>
      </c>
      <c r="M37" s="372">
        <v>34</v>
      </c>
      <c r="N37" s="404" t="s">
        <v>17</v>
      </c>
      <c r="O37" s="341" t="s">
        <v>15</v>
      </c>
      <c r="P37" s="341">
        <v>1965</v>
      </c>
      <c r="Q37" s="341" t="s">
        <v>25</v>
      </c>
      <c r="R37" s="374" t="s">
        <v>96</v>
      </c>
      <c r="S37" s="875">
        <v>0.036458333333333336</v>
      </c>
      <c r="T37" s="839">
        <v>10</v>
      </c>
      <c r="U37" s="844">
        <f>S37/T37</f>
        <v>0.0036458333333333334</v>
      </c>
      <c r="V37" s="408">
        <v>0.035104166666666665</v>
      </c>
      <c r="W37" s="886">
        <v>10</v>
      </c>
      <c r="X37" s="396">
        <f>V37/W37</f>
        <v>0.0035104166666666665</v>
      </c>
      <c r="Y37" s="345">
        <v>0.03481481481481481</v>
      </c>
      <c r="Z37" s="887">
        <v>10</v>
      </c>
      <c r="AA37" s="343">
        <f>Y37/Z37</f>
        <v>0.0034814814814814812</v>
      </c>
      <c r="AB37" s="419">
        <v>0.04328703703703704</v>
      </c>
      <c r="AC37" s="329">
        <v>12.195</v>
      </c>
      <c r="AD37" s="343">
        <f>AB37/AC37</f>
        <v>0.003549572532762365</v>
      </c>
      <c r="AE37" s="419">
        <v>0.034930555555555555</v>
      </c>
      <c r="AF37" s="327">
        <v>10</v>
      </c>
      <c r="AG37" s="343">
        <f>AE37/AF37</f>
        <v>0.0034930555555555557</v>
      </c>
      <c r="AH37" s="883"/>
      <c r="AI37" s="847"/>
      <c r="AJ37" s="846"/>
      <c r="AK37" s="888"/>
      <c r="AL37" s="888"/>
    </row>
    <row r="38" spans="1:256" s="399" customFormat="1" ht="12.75" customHeight="1">
      <c r="A38" s="332">
        <v>32</v>
      </c>
      <c r="B38" s="215">
        <v>165</v>
      </c>
      <c r="C38" s="344" t="s">
        <v>326</v>
      </c>
      <c r="D38" s="334">
        <f>S38+V38+Y38+AB38+AE38</f>
        <v>0.14869212962962963</v>
      </c>
      <c r="E38" s="315">
        <f>IF(D39&gt;D38,D39-D38,"")</f>
        <v>0.0016435185185185164</v>
      </c>
      <c r="F38" s="315">
        <f>D38-$D$4</f>
        <v>0.04008101851851853</v>
      </c>
      <c r="G38" s="335">
        <f>T38+W38+Z38+AC38+AF38</f>
        <v>42.195</v>
      </c>
      <c r="H38" s="336">
        <f>D38/G38</f>
        <v>0.003523927707776505</v>
      </c>
      <c r="I38" s="337">
        <v>32</v>
      </c>
      <c r="J38" s="338">
        <v>38</v>
      </c>
      <c r="K38" s="339">
        <v>29</v>
      </c>
      <c r="L38" s="339">
        <v>33</v>
      </c>
      <c r="M38" s="373"/>
      <c r="N38" s="341" t="s">
        <v>17</v>
      </c>
      <c r="O38" s="341" t="s">
        <v>15</v>
      </c>
      <c r="P38" s="341">
        <v>1971</v>
      </c>
      <c r="Q38" s="341" t="s">
        <v>22</v>
      </c>
      <c r="R38" s="374" t="s">
        <v>101</v>
      </c>
      <c r="S38" s="394">
        <v>0.036458333333333336</v>
      </c>
      <c r="T38" s="327">
        <v>10</v>
      </c>
      <c r="U38" s="343">
        <f>S38/T38</f>
        <v>0.0036458333333333334</v>
      </c>
      <c r="V38" s="397">
        <v>0.035104166666666665</v>
      </c>
      <c r="W38" s="395">
        <v>10</v>
      </c>
      <c r="X38" s="343">
        <f>V38/W38</f>
        <v>0.0035104166666666665</v>
      </c>
      <c r="Y38" s="345">
        <v>0.03450231481481481</v>
      </c>
      <c r="Z38" s="395">
        <v>10</v>
      </c>
      <c r="AA38" s="343">
        <f>Y38/Z38</f>
        <v>0.003450231481481481</v>
      </c>
      <c r="AB38" s="419">
        <v>0.04262731481481482</v>
      </c>
      <c r="AC38" s="329">
        <v>12.195</v>
      </c>
      <c r="AD38" s="343">
        <f>AB38/AC38</f>
        <v>0.0034954747695625107</v>
      </c>
      <c r="AE38" s="419"/>
      <c r="AF38" s="327"/>
      <c r="AG38" s="343"/>
      <c r="AH38" s="874"/>
      <c r="AI38" s="847"/>
      <c r="AJ38" s="846"/>
      <c r="AK38" s="885"/>
      <c r="AL38" s="885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  <c r="FL38" s="422"/>
      <c r="FM38" s="422"/>
      <c r="FN38" s="422"/>
      <c r="FO38" s="422"/>
      <c r="FP38" s="422"/>
      <c r="FQ38" s="422"/>
      <c r="FR38" s="422"/>
      <c r="FS38" s="422"/>
      <c r="FT38" s="422"/>
      <c r="FU38" s="422"/>
      <c r="FV38" s="422"/>
      <c r="FW38" s="422"/>
      <c r="FX38" s="422"/>
      <c r="FY38" s="422"/>
      <c r="FZ38" s="422"/>
      <c r="GA38" s="422"/>
      <c r="GB38" s="422"/>
      <c r="GC38" s="422"/>
      <c r="GD38" s="422"/>
      <c r="GE38" s="422"/>
      <c r="GF38" s="422"/>
      <c r="GG38" s="422"/>
      <c r="GH38" s="422"/>
      <c r="GI38" s="422"/>
      <c r="GJ38" s="422"/>
      <c r="GK38" s="422"/>
      <c r="GL38" s="422"/>
      <c r="GM38" s="422"/>
      <c r="GN38" s="422"/>
      <c r="GO38" s="422"/>
      <c r="GP38" s="422"/>
      <c r="GQ38" s="422"/>
      <c r="GR38" s="422"/>
      <c r="GS38" s="422"/>
      <c r="GT38" s="422"/>
      <c r="GU38" s="422"/>
      <c r="GV38" s="422"/>
      <c r="GW38" s="422"/>
      <c r="GX38" s="422"/>
      <c r="GY38" s="422"/>
      <c r="GZ38" s="422"/>
      <c r="HA38" s="422"/>
      <c r="HB38" s="422"/>
      <c r="HC38" s="422"/>
      <c r="HD38" s="422"/>
      <c r="HE38" s="422"/>
      <c r="HF38" s="422"/>
      <c r="HG38" s="422"/>
      <c r="HH38" s="422"/>
      <c r="HI38" s="422"/>
      <c r="HJ38" s="422"/>
      <c r="HK38" s="422"/>
      <c r="HL38" s="422"/>
      <c r="HM38" s="422"/>
      <c r="HN38" s="422"/>
      <c r="HO38" s="422"/>
      <c r="HP38" s="422"/>
      <c r="HQ38" s="422"/>
      <c r="HR38" s="422"/>
      <c r="HS38" s="422"/>
      <c r="HT38" s="422"/>
      <c r="HU38" s="422"/>
      <c r="HV38" s="422"/>
      <c r="HW38" s="422"/>
      <c r="HX38" s="422"/>
      <c r="HY38" s="422"/>
      <c r="HZ38" s="422"/>
      <c r="IA38" s="422"/>
      <c r="IB38" s="422"/>
      <c r="IC38" s="422"/>
      <c r="ID38" s="422"/>
      <c r="IE38" s="422"/>
      <c r="IF38" s="422"/>
      <c r="IG38" s="422"/>
      <c r="IH38" s="422"/>
      <c r="II38" s="422"/>
      <c r="IJ38" s="422"/>
      <c r="IK38" s="422"/>
      <c r="IL38" s="422"/>
      <c r="IM38" s="422"/>
      <c r="IN38" s="422"/>
      <c r="IO38" s="422"/>
      <c r="IP38" s="422"/>
      <c r="IQ38" s="422"/>
      <c r="IR38" s="422"/>
      <c r="IS38" s="422"/>
      <c r="IT38" s="422"/>
      <c r="IU38" s="422"/>
      <c r="IV38" s="422"/>
    </row>
    <row r="39" spans="1:56" s="422" customFormat="1" ht="12.75" customHeight="1">
      <c r="A39" s="348">
        <v>4</v>
      </c>
      <c r="B39" s="41">
        <v>116</v>
      </c>
      <c r="C39" s="349" t="s">
        <v>340</v>
      </c>
      <c r="D39" s="350">
        <f>S39+V39+Y39+AB39+AE39</f>
        <v>0.15033564814814815</v>
      </c>
      <c r="E39" s="351">
        <f>IF(D40&gt;D39,D40-D39,"")</f>
        <v>0.0015277777777777946</v>
      </c>
      <c r="F39" s="351"/>
      <c r="G39" s="352">
        <f>T39+W39+Z39+AC39+AF39</f>
        <v>42.195</v>
      </c>
      <c r="H39" s="353">
        <f>D39/G39</f>
        <v>0.0035628782592285377</v>
      </c>
      <c r="I39" s="354">
        <v>5</v>
      </c>
      <c r="J39" s="355"/>
      <c r="K39" s="356">
        <v>5</v>
      </c>
      <c r="L39" s="356">
        <v>4</v>
      </c>
      <c r="M39" s="357">
        <v>3</v>
      </c>
      <c r="N39" s="434" t="s">
        <v>17</v>
      </c>
      <c r="O39" s="434" t="s">
        <v>35</v>
      </c>
      <c r="P39" s="434">
        <v>1971</v>
      </c>
      <c r="Q39" s="434" t="s">
        <v>38</v>
      </c>
      <c r="R39" s="359" t="s">
        <v>66</v>
      </c>
      <c r="S39" s="442">
        <v>0.03643518518518519</v>
      </c>
      <c r="T39" s="361">
        <v>10</v>
      </c>
      <c r="U39" s="362">
        <f>S39/T39</f>
        <v>0.003643518518518519</v>
      </c>
      <c r="V39" s="435"/>
      <c r="W39" s="361"/>
      <c r="X39" s="362"/>
      <c r="Y39" s="889">
        <v>0.035034722222222224</v>
      </c>
      <c r="Z39" s="361">
        <v>10</v>
      </c>
      <c r="AA39" s="362">
        <f>Y39/Z39</f>
        <v>0.0035034722222222225</v>
      </c>
      <c r="AB39" s="435">
        <v>0.042951388888888886</v>
      </c>
      <c r="AC39" s="364">
        <v>12.195</v>
      </c>
      <c r="AD39" s="362">
        <f>AB39/AC39</f>
        <v>0.0035220491093799823</v>
      </c>
      <c r="AE39" s="435">
        <v>0.03591435185185186</v>
      </c>
      <c r="AF39" s="361">
        <v>10</v>
      </c>
      <c r="AG39" s="362">
        <f>AE39/AF39</f>
        <v>0.003591435185185186</v>
      </c>
      <c r="AH39" s="854"/>
      <c r="AI39" s="879"/>
      <c r="AJ39" s="856"/>
      <c r="AK39" s="330"/>
      <c r="AL39" s="409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</row>
    <row r="40" spans="1:56" s="423" customFormat="1" ht="12.75" customHeight="1">
      <c r="A40" s="332">
        <v>33</v>
      </c>
      <c r="B40" s="377">
        <v>104</v>
      </c>
      <c r="C40" s="370" t="s">
        <v>341</v>
      </c>
      <c r="D40" s="334">
        <f>S40+V40+Y40+AB40+AE40</f>
        <v>0.15186342592592594</v>
      </c>
      <c r="E40" s="315">
        <f>IF(D41&gt;D40,D41-D40,"")</f>
        <v>0.0012499999999999734</v>
      </c>
      <c r="F40" s="315"/>
      <c r="G40" s="335">
        <f>T40+W40+Z40+AC40+AF40</f>
        <v>42.195</v>
      </c>
      <c r="H40" s="336">
        <f>D40/G40</f>
        <v>0.0035990858140994416</v>
      </c>
      <c r="I40" s="407">
        <v>35</v>
      </c>
      <c r="J40" s="371">
        <v>34</v>
      </c>
      <c r="K40" s="372"/>
      <c r="L40" s="372">
        <v>38</v>
      </c>
      <c r="M40" s="373">
        <v>40</v>
      </c>
      <c r="N40" s="341" t="s">
        <v>17</v>
      </c>
      <c r="O40" s="341" t="s">
        <v>15</v>
      </c>
      <c r="P40" s="341">
        <v>1986</v>
      </c>
      <c r="Q40" s="341" t="s">
        <v>19</v>
      </c>
      <c r="R40" s="374" t="s">
        <v>66</v>
      </c>
      <c r="S40" s="394">
        <v>0.03712962962962963</v>
      </c>
      <c r="T40" s="327">
        <v>10</v>
      </c>
      <c r="U40" s="343">
        <f>S40/T40</f>
        <v>0.003712962962962963</v>
      </c>
      <c r="V40" s="324">
        <v>0.03446759259259259</v>
      </c>
      <c r="W40" s="327">
        <v>10</v>
      </c>
      <c r="X40" s="343">
        <f>V40/W40</f>
        <v>0.0034467592592592592</v>
      </c>
      <c r="Y40" s="324"/>
      <c r="Z40" s="327"/>
      <c r="AA40" s="343"/>
      <c r="AB40" s="324">
        <v>0.04370370370370371</v>
      </c>
      <c r="AC40" s="329">
        <v>12.195</v>
      </c>
      <c r="AD40" s="343">
        <f>AB40/AC40</f>
        <v>0.003583739541099115</v>
      </c>
      <c r="AE40" s="324">
        <v>0.0365625</v>
      </c>
      <c r="AF40" s="327">
        <v>10</v>
      </c>
      <c r="AG40" s="343">
        <f>AE40/AF40</f>
        <v>0.0036562499999999998</v>
      </c>
      <c r="AH40" s="841"/>
      <c r="AI40" s="847"/>
      <c r="AJ40" s="846"/>
      <c r="AK40" s="365"/>
      <c r="AL40" s="365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</row>
    <row r="41" spans="1:56" s="425" customFormat="1" ht="12.75" customHeight="1">
      <c r="A41" s="332">
        <v>34</v>
      </c>
      <c r="B41" s="377">
        <v>101</v>
      </c>
      <c r="C41" s="333" t="s">
        <v>329</v>
      </c>
      <c r="D41" s="334">
        <f>V41+Y41+AB41+AE41</f>
        <v>0.15311342592592592</v>
      </c>
      <c r="E41" s="315">
        <f>IF(D42&gt;D41,D42-D41,"")</f>
        <v>0.00405092592592593</v>
      </c>
      <c r="F41" s="315">
        <f>D41-$D$4</f>
        <v>0.044502314814814814</v>
      </c>
      <c r="G41" s="335">
        <f>W41+Z41+AC41+AF41</f>
        <v>42.195</v>
      </c>
      <c r="H41" s="336">
        <f>D41/G41</f>
        <v>0.003628710177175635</v>
      </c>
      <c r="I41" s="337">
        <v>38</v>
      </c>
      <c r="J41" s="338">
        <v>42</v>
      </c>
      <c r="K41" s="339">
        <v>33</v>
      </c>
      <c r="L41" s="339">
        <v>41</v>
      </c>
      <c r="M41" s="340">
        <v>34</v>
      </c>
      <c r="N41" s="341" t="s">
        <v>17</v>
      </c>
      <c r="O41" s="322" t="s">
        <v>15</v>
      </c>
      <c r="P41" s="322">
        <v>1979</v>
      </c>
      <c r="Q41" s="322" t="s">
        <v>19</v>
      </c>
      <c r="R41" s="342" t="s">
        <v>81</v>
      </c>
      <c r="S41" s="882">
        <v>0.03809027777777778</v>
      </c>
      <c r="T41" s="839">
        <v>10</v>
      </c>
      <c r="U41" s="844">
        <f>S41/T41</f>
        <v>0.003809027777777778</v>
      </c>
      <c r="V41" s="324">
        <v>0.036597222222222225</v>
      </c>
      <c r="W41" s="327">
        <v>10</v>
      </c>
      <c r="X41" s="343">
        <f>V41/W41</f>
        <v>0.0036597222222222226</v>
      </c>
      <c r="Y41" s="324">
        <v>0.0350462962962963</v>
      </c>
      <c r="Z41" s="327">
        <v>10</v>
      </c>
      <c r="AA41" s="343">
        <f>Y41/Z41</f>
        <v>0.0035046296296296297</v>
      </c>
      <c r="AB41" s="324">
        <v>0.04653935185185185</v>
      </c>
      <c r="AC41" s="329">
        <v>12.195</v>
      </c>
      <c r="AD41" s="343">
        <f>AB41/AC41</f>
        <v>0.003816265014501997</v>
      </c>
      <c r="AE41" s="324">
        <v>0.034930555555555555</v>
      </c>
      <c r="AF41" s="327">
        <v>10</v>
      </c>
      <c r="AG41" s="343">
        <f>AE41/AF41</f>
        <v>0.0034930555555555557</v>
      </c>
      <c r="AH41" s="841"/>
      <c r="AI41" s="847"/>
      <c r="AJ41" s="846"/>
      <c r="AK41" s="365"/>
      <c r="AL41" s="365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</row>
    <row r="42" spans="1:56" s="422" customFormat="1" ht="12.75" customHeight="1">
      <c r="A42" s="348">
        <v>5</v>
      </c>
      <c r="B42" s="367">
        <v>254</v>
      </c>
      <c r="C42" s="349" t="s">
        <v>342</v>
      </c>
      <c r="D42" s="350">
        <f>S42+V42+Y42+AB42+AE42</f>
        <v>0.15716435185185185</v>
      </c>
      <c r="E42" s="351">
        <f>IF(D45&gt;D42,D45-D42,"")</f>
        <v>0.0036458333333333204</v>
      </c>
      <c r="F42" s="351"/>
      <c r="G42" s="352">
        <f>T42+W42+Z42+AC42+AF42</f>
        <v>42.195</v>
      </c>
      <c r="H42" s="353">
        <f>D42/G42</f>
        <v>0.0037247150575151523</v>
      </c>
      <c r="I42" s="354"/>
      <c r="J42" s="355">
        <v>4</v>
      </c>
      <c r="K42" s="356">
        <v>6</v>
      </c>
      <c r="L42" s="356">
        <v>6</v>
      </c>
      <c r="M42" s="357">
        <v>6</v>
      </c>
      <c r="N42" s="358" t="s">
        <v>17</v>
      </c>
      <c r="O42" s="434" t="s">
        <v>35</v>
      </c>
      <c r="P42" s="434">
        <v>1990</v>
      </c>
      <c r="Q42" s="434" t="s">
        <v>16</v>
      </c>
      <c r="R42" s="359" t="s">
        <v>90</v>
      </c>
      <c r="S42" s="416"/>
      <c r="T42" s="361"/>
      <c r="U42" s="362"/>
      <c r="V42" s="360">
        <v>0.03761574074074074</v>
      </c>
      <c r="W42" s="361">
        <v>10</v>
      </c>
      <c r="X42" s="362">
        <f>V42/W42</f>
        <v>0.0037615740740740743</v>
      </c>
      <c r="Y42" s="360">
        <v>0.0375</v>
      </c>
      <c r="Z42" s="361">
        <v>10</v>
      </c>
      <c r="AA42" s="362">
        <f>Y42/Z42</f>
        <v>0.00375</v>
      </c>
      <c r="AB42" s="360">
        <v>0.045347222222222226</v>
      </c>
      <c r="AC42" s="364">
        <v>12.195</v>
      </c>
      <c r="AD42" s="362">
        <f>AB42/AC42</f>
        <v>0.0037185094073162958</v>
      </c>
      <c r="AE42" s="360">
        <v>0.03670138888888889</v>
      </c>
      <c r="AF42" s="361">
        <v>10</v>
      </c>
      <c r="AG42" s="362">
        <f>AE42/AF42</f>
        <v>0.0036701388888888886</v>
      </c>
      <c r="AH42" s="854"/>
      <c r="AI42" s="879"/>
      <c r="AJ42" s="856"/>
      <c r="AK42" s="330"/>
      <c r="AL42" s="330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</row>
    <row r="43" spans="1:56" s="422" customFormat="1" ht="12.75" customHeight="1">
      <c r="A43" s="332">
        <v>35</v>
      </c>
      <c r="B43" s="377">
        <v>105</v>
      </c>
      <c r="C43" s="378" t="s">
        <v>330</v>
      </c>
      <c r="D43" s="334">
        <f>S43+V43+Y43+AB43+AE43</f>
        <v>0.15775462962962963</v>
      </c>
      <c r="E43" s="315">
        <f>IF(D44&gt;D43,D44-D43,"")</f>
        <v>0.0010995370370370516</v>
      </c>
      <c r="F43" s="315">
        <f>D43-$D$4</f>
        <v>0.04914351851851853</v>
      </c>
      <c r="G43" s="335">
        <f>T43+W43+Z43+AC43+AF43</f>
        <v>42.195</v>
      </c>
      <c r="H43" s="336">
        <f>D43/G43</f>
        <v>0.0037387043400789106</v>
      </c>
      <c r="I43" s="426">
        <v>36</v>
      </c>
      <c r="J43" s="380">
        <v>44</v>
      </c>
      <c r="K43" s="381">
        <v>36</v>
      </c>
      <c r="L43" s="381">
        <v>40</v>
      </c>
      <c r="M43" s="382"/>
      <c r="N43" s="341" t="s">
        <v>17</v>
      </c>
      <c r="O43" s="383" t="s">
        <v>15</v>
      </c>
      <c r="P43" s="383">
        <v>1967</v>
      </c>
      <c r="Q43" s="383" t="s">
        <v>22</v>
      </c>
      <c r="R43" s="384" t="s">
        <v>90</v>
      </c>
      <c r="S43" s="427">
        <v>0.03716435185185185</v>
      </c>
      <c r="T43" s="327">
        <v>10</v>
      </c>
      <c r="U43" s="343">
        <f>S43/T43</f>
        <v>0.003716435185185185</v>
      </c>
      <c r="V43" s="324">
        <v>0.03805555555555556</v>
      </c>
      <c r="W43" s="327">
        <v>10</v>
      </c>
      <c r="X43" s="343">
        <f>V43/W43</f>
        <v>0.003805555555555556</v>
      </c>
      <c r="Y43" s="324">
        <v>0.03721064814814815</v>
      </c>
      <c r="Z43" s="327">
        <v>10</v>
      </c>
      <c r="AA43" s="343">
        <f>Y43/Z43</f>
        <v>0.003721064814814815</v>
      </c>
      <c r="AB43" s="324">
        <v>0.04532407407407407</v>
      </c>
      <c r="AC43" s="329">
        <v>12.195</v>
      </c>
      <c r="AD43" s="343">
        <f>AB43/AC43</f>
        <v>0.0037166112401864756</v>
      </c>
      <c r="AE43" s="324"/>
      <c r="AF43" s="327"/>
      <c r="AG43" s="343"/>
      <c r="AH43" s="841"/>
      <c r="AI43" s="847"/>
      <c r="AJ43" s="846"/>
      <c r="AK43" s="330"/>
      <c r="AL43" s="330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</row>
    <row r="44" spans="1:56" s="399" customFormat="1" ht="12.75" customHeight="1">
      <c r="A44" s="332">
        <v>36</v>
      </c>
      <c r="B44" s="21">
        <v>245</v>
      </c>
      <c r="C44" s="370" t="s">
        <v>347</v>
      </c>
      <c r="D44" s="334">
        <f>S44+V44+Y44+AB44+AE44</f>
        <v>0.15885416666666669</v>
      </c>
      <c r="E44" s="315">
        <f>IF(D46&gt;D44,D46-D44,"")</f>
        <v>0.0027662037037036735</v>
      </c>
      <c r="F44" s="315"/>
      <c r="G44" s="335">
        <f>T44+W44+Z44+AC44+AF44</f>
        <v>42.195</v>
      </c>
      <c r="H44" s="336">
        <f>D44/G44</f>
        <v>0.003764762807599637</v>
      </c>
      <c r="I44" s="407">
        <v>42</v>
      </c>
      <c r="J44" s="371">
        <v>41</v>
      </c>
      <c r="K44" s="372">
        <v>34</v>
      </c>
      <c r="L44" s="372"/>
      <c r="M44" s="382">
        <v>44</v>
      </c>
      <c r="N44" s="383" t="s">
        <v>17</v>
      </c>
      <c r="O44" s="383" t="s">
        <v>15</v>
      </c>
      <c r="P44" s="383">
        <v>1986</v>
      </c>
      <c r="Q44" s="383" t="s">
        <v>19</v>
      </c>
      <c r="R44" s="384" t="s">
        <v>14</v>
      </c>
      <c r="S44" s="427">
        <v>0.04207175925925926</v>
      </c>
      <c r="T44" s="327">
        <v>10</v>
      </c>
      <c r="U44" s="343">
        <f>S44/T44</f>
        <v>0.004207175925925926</v>
      </c>
      <c r="V44" s="388">
        <v>0.03635416666666667</v>
      </c>
      <c r="W44" s="389">
        <v>10</v>
      </c>
      <c r="X44" s="343">
        <f>V44/W44</f>
        <v>0.0036354166666666666</v>
      </c>
      <c r="Y44" s="388">
        <v>0.03644675925925926</v>
      </c>
      <c r="Z44" s="389">
        <v>10</v>
      </c>
      <c r="AA44" s="343">
        <f>Y44/Z44</f>
        <v>0.003644675925925926</v>
      </c>
      <c r="AB44" s="890"/>
      <c r="AC44" s="329"/>
      <c r="AD44" s="343"/>
      <c r="AE44" s="890">
        <v>0.04398148148148148</v>
      </c>
      <c r="AF44" s="329">
        <v>12.195</v>
      </c>
      <c r="AG44" s="343">
        <f>AE44/AF44</f>
        <v>0.003606517546656948</v>
      </c>
      <c r="AH44" s="883"/>
      <c r="AI44" s="847"/>
      <c r="AJ44" s="846"/>
      <c r="AK44" s="885"/>
      <c r="AL44" s="885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</row>
    <row r="45" spans="1:256" s="399" customFormat="1" ht="12.75" customHeight="1">
      <c r="A45" s="348">
        <v>6</v>
      </c>
      <c r="B45" s="41">
        <v>103</v>
      </c>
      <c r="C45" s="349" t="s">
        <v>331</v>
      </c>
      <c r="D45" s="350">
        <f>S45+Y45+AB45+AE45</f>
        <v>0.16081018518518517</v>
      </c>
      <c r="E45" s="351">
        <f>IF(D46&gt;D45,D46-D45,"")</f>
        <v>0.0008101851851851916</v>
      </c>
      <c r="F45" s="351">
        <f>D45-$D$4</f>
        <v>0.052199074074074064</v>
      </c>
      <c r="G45" s="352">
        <f>T45+Z45+AC45+AF45</f>
        <v>42.195</v>
      </c>
      <c r="H45" s="353">
        <f>D45/G45</f>
        <v>0.003811119449820717</v>
      </c>
      <c r="I45" s="354">
        <v>6</v>
      </c>
      <c r="J45" s="355">
        <v>5</v>
      </c>
      <c r="K45" s="356">
        <v>7</v>
      </c>
      <c r="L45" s="356">
        <v>7</v>
      </c>
      <c r="M45" s="483">
        <v>7</v>
      </c>
      <c r="N45" s="358" t="s">
        <v>17</v>
      </c>
      <c r="O45" s="358" t="s">
        <v>35</v>
      </c>
      <c r="P45" s="428">
        <v>1978</v>
      </c>
      <c r="Q45" s="428" t="s">
        <v>38</v>
      </c>
      <c r="R45" s="484" t="s">
        <v>81</v>
      </c>
      <c r="S45" s="485">
        <v>0.03840277777777778</v>
      </c>
      <c r="T45" s="361">
        <v>10</v>
      </c>
      <c r="U45" s="362">
        <f>S45/T45</f>
        <v>0.003840277777777778</v>
      </c>
      <c r="V45" s="891">
        <v>0.03851851851851852</v>
      </c>
      <c r="W45" s="892">
        <v>10</v>
      </c>
      <c r="X45" s="853">
        <f>V45/W45</f>
        <v>0.003851851851851852</v>
      </c>
      <c r="Y45" s="485">
        <v>0.0375</v>
      </c>
      <c r="Z45" s="486">
        <v>10</v>
      </c>
      <c r="AA45" s="362">
        <f>Y45/Z45</f>
        <v>0.00375</v>
      </c>
      <c r="AB45" s="416">
        <v>0.04721064814814815</v>
      </c>
      <c r="AC45" s="364">
        <v>12.195</v>
      </c>
      <c r="AD45" s="362">
        <f>AB45/AC45</f>
        <v>0.0038713118612667607</v>
      </c>
      <c r="AE45" s="416">
        <v>0.037696759259259256</v>
      </c>
      <c r="AF45" s="361">
        <v>10</v>
      </c>
      <c r="AG45" s="362">
        <f>AE45/AF45</f>
        <v>0.0037696759259259255</v>
      </c>
      <c r="AH45" s="893"/>
      <c r="AI45" s="879"/>
      <c r="AJ45" s="856"/>
      <c r="AK45" s="885"/>
      <c r="AL45" s="884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2"/>
      <c r="DM45" s="422"/>
      <c r="DN45" s="422"/>
      <c r="DO45" s="422"/>
      <c r="DP45" s="422"/>
      <c r="DQ45" s="422"/>
      <c r="DR45" s="422"/>
      <c r="DS45" s="422"/>
      <c r="DT45" s="422"/>
      <c r="DU45" s="422"/>
      <c r="DV45" s="422"/>
      <c r="DW45" s="422"/>
      <c r="DX45" s="422"/>
      <c r="DY45" s="422"/>
      <c r="DZ45" s="422"/>
      <c r="EA45" s="422"/>
      <c r="EB45" s="422"/>
      <c r="EC45" s="422"/>
      <c r="ED45" s="422"/>
      <c r="EE45" s="422"/>
      <c r="EF45" s="422"/>
      <c r="EG45" s="422"/>
      <c r="EH45" s="422"/>
      <c r="EI45" s="422"/>
      <c r="EJ45" s="422"/>
      <c r="EK45" s="422"/>
      <c r="EL45" s="422"/>
      <c r="EM45" s="422"/>
      <c r="EN45" s="422"/>
      <c r="EO45" s="422"/>
      <c r="EP45" s="422"/>
      <c r="EQ45" s="422"/>
      <c r="ER45" s="422"/>
      <c r="ES45" s="422"/>
      <c r="ET45" s="422"/>
      <c r="EU45" s="422"/>
      <c r="EV45" s="422"/>
      <c r="EW45" s="422"/>
      <c r="EX45" s="422"/>
      <c r="EY45" s="422"/>
      <c r="EZ45" s="422"/>
      <c r="FA45" s="422"/>
      <c r="FB45" s="422"/>
      <c r="FC45" s="422"/>
      <c r="FD45" s="422"/>
      <c r="FE45" s="422"/>
      <c r="FF45" s="422"/>
      <c r="FG45" s="422"/>
      <c r="FH45" s="422"/>
      <c r="FI45" s="422"/>
      <c r="FJ45" s="422"/>
      <c r="FK45" s="422"/>
      <c r="FL45" s="422"/>
      <c r="FM45" s="422"/>
      <c r="FN45" s="422"/>
      <c r="FO45" s="422"/>
      <c r="FP45" s="422"/>
      <c r="FQ45" s="422"/>
      <c r="FR45" s="422"/>
      <c r="FS45" s="422"/>
      <c r="FT45" s="422"/>
      <c r="FU45" s="422"/>
      <c r="FV45" s="422"/>
      <c r="FW45" s="422"/>
      <c r="FX45" s="422"/>
      <c r="FY45" s="422"/>
      <c r="FZ45" s="422"/>
      <c r="GA45" s="422"/>
      <c r="GB45" s="422"/>
      <c r="GC45" s="422"/>
      <c r="GD45" s="422"/>
      <c r="GE45" s="422"/>
      <c r="GF45" s="422"/>
      <c r="GG45" s="422"/>
      <c r="GH45" s="422"/>
      <c r="GI45" s="422"/>
      <c r="GJ45" s="422"/>
      <c r="GK45" s="422"/>
      <c r="GL45" s="422"/>
      <c r="GM45" s="422"/>
      <c r="GN45" s="422"/>
      <c r="GO45" s="422"/>
      <c r="GP45" s="422"/>
      <c r="GQ45" s="422"/>
      <c r="GR45" s="422"/>
      <c r="GS45" s="422"/>
      <c r="GT45" s="422"/>
      <c r="GU45" s="422"/>
      <c r="GV45" s="422"/>
      <c r="GW45" s="422"/>
      <c r="GX45" s="422"/>
      <c r="GY45" s="422"/>
      <c r="GZ45" s="422"/>
      <c r="HA45" s="422"/>
      <c r="HB45" s="422"/>
      <c r="HC45" s="422"/>
      <c r="HD45" s="422"/>
      <c r="HE45" s="422"/>
      <c r="HF45" s="422"/>
      <c r="HG45" s="422"/>
      <c r="HH45" s="422"/>
      <c r="HI45" s="422"/>
      <c r="HJ45" s="422"/>
      <c r="HK45" s="422"/>
      <c r="HL45" s="422"/>
      <c r="HM45" s="422"/>
      <c r="HN45" s="422"/>
      <c r="HO45" s="422"/>
      <c r="HP45" s="422"/>
      <c r="HQ45" s="422"/>
      <c r="HR45" s="422"/>
      <c r="HS45" s="422"/>
      <c r="HT45" s="422"/>
      <c r="HU45" s="422"/>
      <c r="HV45" s="422"/>
      <c r="HW45" s="422"/>
      <c r="HX45" s="422"/>
      <c r="HY45" s="422"/>
      <c r="HZ45" s="422"/>
      <c r="IA45" s="422"/>
      <c r="IB45" s="422"/>
      <c r="IC45" s="422"/>
      <c r="ID45" s="422"/>
      <c r="IE45" s="422"/>
      <c r="IF45" s="422"/>
      <c r="IG45" s="422"/>
      <c r="IH45" s="422"/>
      <c r="II45" s="422"/>
      <c r="IJ45" s="422"/>
      <c r="IK45" s="422"/>
      <c r="IL45" s="422"/>
      <c r="IM45" s="422"/>
      <c r="IN45" s="422"/>
      <c r="IO45" s="422"/>
      <c r="IP45" s="422"/>
      <c r="IQ45" s="422"/>
      <c r="IR45" s="422"/>
      <c r="IS45" s="422"/>
      <c r="IT45" s="422"/>
      <c r="IU45" s="422"/>
      <c r="IV45" s="422"/>
    </row>
    <row r="46" spans="1:56" s="436" customFormat="1" ht="14.25" customHeight="1" thickBot="1">
      <c r="A46" s="332">
        <v>37</v>
      </c>
      <c r="B46" s="418">
        <v>114</v>
      </c>
      <c r="C46" s="333" t="s">
        <v>343</v>
      </c>
      <c r="D46" s="334">
        <f>S46+V46+Y46+AB46+AE46</f>
        <v>0.16162037037037036</v>
      </c>
      <c r="E46" s="315">
        <f>IF(D47&gt;D46,D47-D46,"")</f>
        <v>0.0028124999999999956</v>
      </c>
      <c r="F46" s="315"/>
      <c r="G46" s="335">
        <f>T46+W46+Z46+AC46+AF46</f>
        <v>42.195</v>
      </c>
      <c r="H46" s="336">
        <f>D46/G46</f>
        <v>0.0038303204258886207</v>
      </c>
      <c r="I46" s="337">
        <v>39</v>
      </c>
      <c r="J46" s="338">
        <v>43</v>
      </c>
      <c r="K46" s="339"/>
      <c r="L46" s="339">
        <v>42</v>
      </c>
      <c r="M46" s="340"/>
      <c r="N46" s="322" t="s">
        <v>17</v>
      </c>
      <c r="O46" s="322" t="s">
        <v>15</v>
      </c>
      <c r="P46" s="322">
        <v>1975</v>
      </c>
      <c r="Q46" s="322" t="s">
        <v>22</v>
      </c>
      <c r="R46" s="342" t="s">
        <v>151</v>
      </c>
      <c r="S46" s="419">
        <v>0.03861111111111111</v>
      </c>
      <c r="T46" s="327">
        <v>10</v>
      </c>
      <c r="U46" s="343">
        <f>S46/T46</f>
        <v>0.003861111111111111</v>
      </c>
      <c r="V46" s="406">
        <v>0.036875</v>
      </c>
      <c r="W46" s="327">
        <v>10</v>
      </c>
      <c r="X46" s="343">
        <f>V46/W46</f>
        <v>0.0036875</v>
      </c>
      <c r="Y46" s="406"/>
      <c r="Z46" s="327"/>
      <c r="AA46" s="343"/>
      <c r="AB46" s="406">
        <v>0.046851851851851846</v>
      </c>
      <c r="AC46" s="329">
        <v>12.195</v>
      </c>
      <c r="AD46" s="343">
        <f>AB46/AC46</f>
        <v>0.0038418902707545587</v>
      </c>
      <c r="AE46" s="406">
        <v>0.03928240740740741</v>
      </c>
      <c r="AF46" s="327">
        <v>10</v>
      </c>
      <c r="AG46" s="343">
        <f>AE46/AF46</f>
        <v>0.003928240740740741</v>
      </c>
      <c r="AH46" s="841"/>
      <c r="AI46" s="847"/>
      <c r="AJ46" s="846"/>
      <c r="AK46" s="894"/>
      <c r="AL46" s="330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</row>
    <row r="47" spans="1:56" s="422" customFormat="1" ht="12.75" customHeight="1">
      <c r="A47" s="332">
        <v>38</v>
      </c>
      <c r="B47" s="377">
        <v>117</v>
      </c>
      <c r="C47" s="333" t="s">
        <v>332</v>
      </c>
      <c r="D47" s="334">
        <f>S47+V47+Y47+AB47+AE47</f>
        <v>0.16443287037037035</v>
      </c>
      <c r="E47" s="315">
        <f>IF(D48&gt;D47,D48-D47,"")</f>
        <v>0.02190972222222226</v>
      </c>
      <c r="F47" s="315">
        <f>D47-$D$4</f>
        <v>0.05582175925925925</v>
      </c>
      <c r="G47" s="335">
        <f>T47+W47+Z47+AC47+AF47</f>
        <v>42.195</v>
      </c>
      <c r="H47" s="336">
        <f>D47/G47</f>
        <v>0.003896975242810057</v>
      </c>
      <c r="I47" s="337">
        <v>41</v>
      </c>
      <c r="J47" s="338">
        <v>46</v>
      </c>
      <c r="K47" s="339">
        <v>37</v>
      </c>
      <c r="L47" s="339">
        <v>43</v>
      </c>
      <c r="M47" s="340"/>
      <c r="N47" s="341" t="s">
        <v>17</v>
      </c>
      <c r="O47" s="333" t="s">
        <v>15</v>
      </c>
      <c r="P47" s="333">
        <v>1969</v>
      </c>
      <c r="Q47" s="333" t="s">
        <v>22</v>
      </c>
      <c r="R47" s="342" t="s">
        <v>70</v>
      </c>
      <c r="S47" s="419">
        <v>0.039699074074074074</v>
      </c>
      <c r="T47" s="327">
        <v>10</v>
      </c>
      <c r="U47" s="343">
        <f>S47/T47</f>
        <v>0.003969907407407407</v>
      </c>
      <c r="V47" s="324">
        <v>0.038703703703703705</v>
      </c>
      <c r="W47" s="327">
        <v>10</v>
      </c>
      <c r="X47" s="343">
        <f>V47/W47</f>
        <v>0.0038703703703703704</v>
      </c>
      <c r="Y47" s="324">
        <v>0.03792824074074074</v>
      </c>
      <c r="Z47" s="327">
        <v>10</v>
      </c>
      <c r="AA47" s="343">
        <f>Y47/Z47</f>
        <v>0.0037928240740740743</v>
      </c>
      <c r="AB47" s="324">
        <v>0.04810185185185185</v>
      </c>
      <c r="AC47" s="329">
        <v>12.195</v>
      </c>
      <c r="AD47" s="343">
        <f>AB47/AC47</f>
        <v>0.003944391295764809</v>
      </c>
      <c r="AE47" s="324"/>
      <c r="AF47" s="327"/>
      <c r="AG47" s="343"/>
      <c r="AH47" s="841"/>
      <c r="AI47" s="847"/>
      <c r="AJ47" s="846"/>
      <c r="AK47" s="330"/>
      <c r="AL47" s="330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</row>
    <row r="48" spans="1:56" s="907" customFormat="1" ht="12.75" customHeight="1">
      <c r="A48" s="895">
        <v>7</v>
      </c>
      <c r="B48" s="896">
        <v>199</v>
      </c>
      <c r="C48" s="562" t="s">
        <v>333</v>
      </c>
      <c r="D48" s="897">
        <f>V48+Y48+AB48+AE48</f>
        <v>0.18634259259259262</v>
      </c>
      <c r="E48" s="898">
        <f>IF(D49&gt;D48,D49-D48,"")</f>
        <v>0.0009490740740740744</v>
      </c>
      <c r="F48" s="898"/>
      <c r="G48" s="899">
        <f>W48+Z48+AC48+AF48</f>
        <v>42.195</v>
      </c>
      <c r="H48" s="900">
        <f>D48/G48</f>
        <v>0.004416224495617789</v>
      </c>
      <c r="I48" s="563">
        <v>9</v>
      </c>
      <c r="J48" s="564">
        <v>7</v>
      </c>
      <c r="K48" s="565">
        <v>9</v>
      </c>
      <c r="L48" s="565">
        <v>8</v>
      </c>
      <c r="M48" s="412">
        <v>9</v>
      </c>
      <c r="N48" s="432" t="s">
        <v>17</v>
      </c>
      <c r="O48" s="562" t="s">
        <v>35</v>
      </c>
      <c r="P48" s="562">
        <v>1972</v>
      </c>
      <c r="Q48" s="562" t="s">
        <v>38</v>
      </c>
      <c r="R48" s="414" t="s">
        <v>87</v>
      </c>
      <c r="S48" s="901">
        <v>0.04469907407407408</v>
      </c>
      <c r="T48" s="878">
        <v>10</v>
      </c>
      <c r="U48" s="902">
        <f>S48/T48</f>
        <v>0.004469907407407408</v>
      </c>
      <c r="V48" s="433">
        <v>0.043750000000000004</v>
      </c>
      <c r="W48" s="420">
        <v>10</v>
      </c>
      <c r="X48" s="903">
        <f>V48/W48</f>
        <v>0.004375</v>
      </c>
      <c r="Y48" s="433">
        <v>0.043738425925925924</v>
      </c>
      <c r="Z48" s="420">
        <v>10</v>
      </c>
      <c r="AA48" s="903">
        <f>Y48/Z48</f>
        <v>0.004373842592592592</v>
      </c>
      <c r="AB48" s="433">
        <v>0.055057870370370375</v>
      </c>
      <c r="AC48" s="876">
        <v>12.195</v>
      </c>
      <c r="AD48" s="903">
        <f>AB48/AC48</f>
        <v>0.004514790518275553</v>
      </c>
      <c r="AE48" s="433">
        <v>0.0437962962962963</v>
      </c>
      <c r="AF48" s="420">
        <v>10</v>
      </c>
      <c r="AG48" s="903">
        <f>AE48/AF48</f>
        <v>0.00437962962962963</v>
      </c>
      <c r="AH48" s="904"/>
      <c r="AI48" s="905"/>
      <c r="AJ48" s="906"/>
      <c r="AK48" s="330"/>
      <c r="AL48" s="330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</row>
    <row r="49" spans="1:38" s="929" customFormat="1" ht="12.75" customHeight="1" thickBot="1">
      <c r="A49" s="908">
        <v>8</v>
      </c>
      <c r="B49" s="909">
        <v>196</v>
      </c>
      <c r="C49" s="910" t="s">
        <v>344</v>
      </c>
      <c r="D49" s="911">
        <f>S49+V49+Y49+AB49+AE49</f>
        <v>0.1872916666666667</v>
      </c>
      <c r="E49" s="912">
        <f>IF(D50&gt;D49,D50-D49,"")</f>
      </c>
      <c r="F49" s="912"/>
      <c r="G49" s="913">
        <f>T49+W49+Z49+AC49+AF49</f>
        <v>42.195</v>
      </c>
      <c r="H49" s="914">
        <f>D49/G49</f>
        <v>0.004438717067583048</v>
      </c>
      <c r="I49" s="915">
        <v>8</v>
      </c>
      <c r="J49" s="916"/>
      <c r="K49" s="917">
        <v>9</v>
      </c>
      <c r="L49" s="917">
        <v>8</v>
      </c>
      <c r="M49" s="918">
        <v>9</v>
      </c>
      <c r="N49" s="919" t="s">
        <v>17</v>
      </c>
      <c r="O49" s="910" t="s">
        <v>35</v>
      </c>
      <c r="P49" s="910">
        <v>1972</v>
      </c>
      <c r="Q49" s="910" t="s">
        <v>38</v>
      </c>
      <c r="R49" s="920" t="s">
        <v>52</v>
      </c>
      <c r="S49" s="921">
        <v>0.04469907407407408</v>
      </c>
      <c r="T49" s="922">
        <v>10</v>
      </c>
      <c r="U49" s="923">
        <f>S49/T49</f>
        <v>0.004469907407407408</v>
      </c>
      <c r="V49" s="921"/>
      <c r="W49" s="922"/>
      <c r="X49" s="923"/>
      <c r="Y49" s="921">
        <v>0.043738425925925924</v>
      </c>
      <c r="Z49" s="922">
        <v>10</v>
      </c>
      <c r="AA49" s="923">
        <f>Y49/Z49</f>
        <v>0.004373842592592592</v>
      </c>
      <c r="AB49" s="921">
        <v>0.055057870370370375</v>
      </c>
      <c r="AC49" s="924">
        <v>12.195</v>
      </c>
      <c r="AD49" s="923">
        <f>AB49/AC49</f>
        <v>0.004514790518275553</v>
      </c>
      <c r="AE49" s="921">
        <v>0.0437962962962963</v>
      </c>
      <c r="AF49" s="922">
        <v>10</v>
      </c>
      <c r="AG49" s="923">
        <f>AE49/AF49</f>
        <v>0.00437962962962963</v>
      </c>
      <c r="AH49" s="925"/>
      <c r="AI49" s="926"/>
      <c r="AJ49" s="927"/>
      <c r="AK49" s="928"/>
      <c r="AL49" s="928"/>
    </row>
    <row r="50" spans="1:56" s="422" customFormat="1" ht="12.75" customHeight="1">
      <c r="A50" s="332">
        <v>39</v>
      </c>
      <c r="B50" s="215">
        <v>175</v>
      </c>
      <c r="C50" s="333" t="s">
        <v>349</v>
      </c>
      <c r="D50" s="334">
        <f>S50+V50+Y50+AB50+AE50</f>
        <v>0.1003125</v>
      </c>
      <c r="E50" s="315">
        <f>IF(D51&gt;D50,D51-D50,"")</f>
        <v>0.011712962962962967</v>
      </c>
      <c r="F50" s="315"/>
      <c r="G50" s="335">
        <f>T50+W50+Z50+AC50+AF50</f>
        <v>32.195</v>
      </c>
      <c r="H50" s="336">
        <f>D50/G50</f>
        <v>0.00311577884764715</v>
      </c>
      <c r="I50" s="337">
        <v>18</v>
      </c>
      <c r="J50" s="338"/>
      <c r="K50" s="339"/>
      <c r="L50" s="339">
        <v>17</v>
      </c>
      <c r="M50" s="340">
        <v>19</v>
      </c>
      <c r="N50" s="322" t="s">
        <v>17</v>
      </c>
      <c r="O50" s="333" t="s">
        <v>15</v>
      </c>
      <c r="P50" s="333">
        <v>2002</v>
      </c>
      <c r="Q50" s="333" t="s">
        <v>16</v>
      </c>
      <c r="R50" s="342" t="s">
        <v>14</v>
      </c>
      <c r="S50" s="424">
        <v>0.0319212962962963</v>
      </c>
      <c r="T50" s="327">
        <v>10</v>
      </c>
      <c r="U50" s="343">
        <f>S50/T50</f>
        <v>0.0031921296296296303</v>
      </c>
      <c r="V50" s="406"/>
      <c r="W50" s="327"/>
      <c r="X50" s="343"/>
      <c r="Y50" s="930"/>
      <c r="Z50" s="327"/>
      <c r="AA50" s="343"/>
      <c r="AB50" s="406">
        <v>0.037453703703703704</v>
      </c>
      <c r="AC50" s="329">
        <v>12.195</v>
      </c>
      <c r="AD50" s="343">
        <f>AB50/AC50</f>
        <v>0.003071234416047864</v>
      </c>
      <c r="AE50" s="406">
        <v>0.030937499999999996</v>
      </c>
      <c r="AF50" s="327">
        <v>10</v>
      </c>
      <c r="AG50" s="343">
        <f>AE50/AF50</f>
        <v>0.0030937499999999997</v>
      </c>
      <c r="AH50" s="874"/>
      <c r="AI50" s="845"/>
      <c r="AJ50" s="846"/>
      <c r="AK50" s="330"/>
      <c r="AL50" s="330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</row>
    <row r="51" spans="1:56" s="423" customFormat="1" ht="12.75" customHeight="1">
      <c r="A51" s="332">
        <v>40</v>
      </c>
      <c r="B51" s="21">
        <v>249</v>
      </c>
      <c r="C51" s="344" t="s">
        <v>350</v>
      </c>
      <c r="D51" s="334">
        <f>S51+V51+Y51+AB51+AE51</f>
        <v>0.11202546296296297</v>
      </c>
      <c r="E51" s="315">
        <f>IF(D52&gt;D51,D52-D51,"")</f>
        <v>0.0008217592592592721</v>
      </c>
      <c r="F51" s="315"/>
      <c r="G51" s="335">
        <f>T51+W51+Z51+AC51+AF51</f>
        <v>32.195</v>
      </c>
      <c r="H51" s="336">
        <f>D51/G51</f>
        <v>0.003479591954122161</v>
      </c>
      <c r="I51" s="337"/>
      <c r="J51" s="338">
        <v>37</v>
      </c>
      <c r="K51" s="339"/>
      <c r="L51" s="339">
        <v>32</v>
      </c>
      <c r="M51" s="340">
        <v>32</v>
      </c>
      <c r="N51" s="341" t="s">
        <v>17</v>
      </c>
      <c r="O51" s="333" t="s">
        <v>15</v>
      </c>
      <c r="P51" s="333">
        <v>1968</v>
      </c>
      <c r="Q51" s="333" t="s">
        <v>25</v>
      </c>
      <c r="R51" s="342" t="s">
        <v>216</v>
      </c>
      <c r="S51" s="419"/>
      <c r="T51" s="327"/>
      <c r="U51" s="343"/>
      <c r="V51" s="347">
        <v>0.03490740740740741</v>
      </c>
      <c r="W51" s="327">
        <v>10</v>
      </c>
      <c r="X51" s="343">
        <f>V51/W51</f>
        <v>0.003490740740740741</v>
      </c>
      <c r="Y51" s="324"/>
      <c r="Z51" s="327"/>
      <c r="AA51" s="343"/>
      <c r="AB51" s="324">
        <v>0.04247685185185185</v>
      </c>
      <c r="AC51" s="329">
        <v>12.195</v>
      </c>
      <c r="AD51" s="343">
        <f>AB51/AC51</f>
        <v>0.003483136683218684</v>
      </c>
      <c r="AE51" s="324">
        <v>0.0346412037037037</v>
      </c>
      <c r="AF51" s="327">
        <v>10</v>
      </c>
      <c r="AG51" s="343">
        <f>AE51/AF51</f>
        <v>0.00346412037037037</v>
      </c>
      <c r="AH51" s="841"/>
      <c r="AI51" s="847"/>
      <c r="AJ51" s="846"/>
      <c r="AK51" s="365"/>
      <c r="AL51" s="365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</row>
    <row r="52" spans="1:56" s="399" customFormat="1" ht="13.5" customHeight="1">
      <c r="A52" s="332">
        <v>41</v>
      </c>
      <c r="B52" s="377">
        <v>228</v>
      </c>
      <c r="C52" s="333" t="s">
        <v>339</v>
      </c>
      <c r="D52" s="334">
        <f>S52+V52+Y52+AB52+AE52</f>
        <v>0.11284722222222224</v>
      </c>
      <c r="E52" s="315">
        <f>IF(D53&gt;D52,D53-D52,"")</f>
        <v>0.0011689814814814792</v>
      </c>
      <c r="F52" s="315"/>
      <c r="G52" s="335">
        <f>T52+W52+Z52+AC52+AF52</f>
        <v>32.195</v>
      </c>
      <c r="H52" s="336">
        <f>D52/G52</f>
        <v>0.003505116391434143</v>
      </c>
      <c r="I52" s="337">
        <v>31</v>
      </c>
      <c r="J52" s="338">
        <v>31</v>
      </c>
      <c r="K52" s="339"/>
      <c r="L52" s="339">
        <v>35</v>
      </c>
      <c r="M52" s="340"/>
      <c r="N52" s="341" t="s">
        <v>17</v>
      </c>
      <c r="O52" s="333" t="s">
        <v>15</v>
      </c>
      <c r="P52" s="333">
        <v>1976</v>
      </c>
      <c r="Q52" s="333" t="s">
        <v>22</v>
      </c>
      <c r="R52" s="342" t="s">
        <v>194</v>
      </c>
      <c r="S52" s="419">
        <v>0.03584490740740741</v>
      </c>
      <c r="T52" s="327">
        <v>10</v>
      </c>
      <c r="U52" s="343">
        <f>S52/T52</f>
        <v>0.003584490740740741</v>
      </c>
      <c r="V52" s="324">
        <v>0.034074074074074076</v>
      </c>
      <c r="W52" s="327">
        <v>10</v>
      </c>
      <c r="X52" s="343">
        <f>V52/W52</f>
        <v>0.0034074074074074076</v>
      </c>
      <c r="Y52" s="324"/>
      <c r="Z52" s="327"/>
      <c r="AA52" s="343"/>
      <c r="AB52" s="324">
        <v>0.042928240740740746</v>
      </c>
      <c r="AC52" s="329">
        <v>12.195</v>
      </c>
      <c r="AD52" s="343">
        <f>AB52/AC52</f>
        <v>0.0035201509422501634</v>
      </c>
      <c r="AE52" s="324"/>
      <c r="AF52" s="327"/>
      <c r="AG52" s="343"/>
      <c r="AH52" s="841"/>
      <c r="AI52" s="847"/>
      <c r="AJ52" s="846"/>
      <c r="AK52" s="330"/>
      <c r="AL52" s="330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</row>
    <row r="53" spans="1:56" s="423" customFormat="1" ht="13.5" customHeight="1">
      <c r="A53" s="332">
        <v>42</v>
      </c>
      <c r="B53" s="21">
        <v>78</v>
      </c>
      <c r="C53" s="333" t="s">
        <v>351</v>
      </c>
      <c r="D53" s="334">
        <f>S53+V53+Y53+AB53+AE53</f>
        <v>0.11401620370370372</v>
      </c>
      <c r="E53" s="315">
        <f>IF(D54&gt;D53,D54-D53,"")</f>
        <v>0.002326388888888864</v>
      </c>
      <c r="F53" s="315"/>
      <c r="G53" s="335">
        <f>T53+W53+Z53+AC53+AF53</f>
        <v>32.195</v>
      </c>
      <c r="H53" s="336">
        <f>D53/G53</f>
        <v>0.00354142580225823</v>
      </c>
      <c r="I53" s="337">
        <v>33</v>
      </c>
      <c r="J53" s="338"/>
      <c r="K53" s="339"/>
      <c r="L53" s="339">
        <v>33</v>
      </c>
      <c r="M53" s="340">
        <v>34</v>
      </c>
      <c r="N53" s="341" t="s">
        <v>17</v>
      </c>
      <c r="O53" s="333" t="s">
        <v>15</v>
      </c>
      <c r="P53" s="333">
        <v>1960</v>
      </c>
      <c r="Q53" s="333" t="s">
        <v>25</v>
      </c>
      <c r="R53" s="342" t="s">
        <v>14</v>
      </c>
      <c r="S53" s="419">
        <v>0.036458333333333336</v>
      </c>
      <c r="T53" s="327">
        <v>10</v>
      </c>
      <c r="U53" s="343">
        <f>S53/T53</f>
        <v>0.0036458333333333334</v>
      </c>
      <c r="V53" s="324"/>
      <c r="W53" s="327"/>
      <c r="X53" s="343"/>
      <c r="Y53" s="324"/>
      <c r="Z53" s="327"/>
      <c r="AA53" s="343"/>
      <c r="AB53" s="324">
        <v>0.04262731481481482</v>
      </c>
      <c r="AC53" s="329">
        <v>12.195</v>
      </c>
      <c r="AD53" s="343">
        <f>AB53/AC53</f>
        <v>0.0034954747695625107</v>
      </c>
      <c r="AE53" s="324">
        <v>0.034930555555555555</v>
      </c>
      <c r="AF53" s="327">
        <v>10</v>
      </c>
      <c r="AG53" s="343">
        <f>AE53/AF53</f>
        <v>0.0034930555555555557</v>
      </c>
      <c r="AH53" s="841"/>
      <c r="AI53" s="847"/>
      <c r="AJ53" s="846"/>
      <c r="AK53" s="365"/>
      <c r="AL53" s="365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</row>
    <row r="54" spans="1:56" s="399" customFormat="1" ht="12.75" customHeight="1">
      <c r="A54" s="348">
        <v>9</v>
      </c>
      <c r="B54" s="438">
        <v>242</v>
      </c>
      <c r="C54" s="439" t="s">
        <v>352</v>
      </c>
      <c r="D54" s="350">
        <f>S54+V54+Y54+AB54+AE54</f>
        <v>0.11634259259259258</v>
      </c>
      <c r="E54" s="351">
        <f>IF(D55&gt;D54,D55-D54,"")</f>
      </c>
      <c r="F54" s="351"/>
      <c r="G54" s="352">
        <f>T54+W54+Z54+AC54+AF54</f>
        <v>32.195</v>
      </c>
      <c r="H54" s="353">
        <f>D54/G54</f>
        <v>0.003613685124789333</v>
      </c>
      <c r="I54" s="354">
        <v>4</v>
      </c>
      <c r="J54" s="355"/>
      <c r="K54" s="356"/>
      <c r="L54" s="356">
        <v>5</v>
      </c>
      <c r="M54" s="357">
        <v>4</v>
      </c>
      <c r="N54" s="358" t="s">
        <v>17</v>
      </c>
      <c r="O54" s="349" t="s">
        <v>35</v>
      </c>
      <c r="P54" s="349">
        <v>1969</v>
      </c>
      <c r="Q54" s="349" t="s">
        <v>38</v>
      </c>
      <c r="R54" s="359" t="s">
        <v>66</v>
      </c>
      <c r="S54" s="416">
        <v>0.03619212962962963</v>
      </c>
      <c r="T54" s="361">
        <v>10</v>
      </c>
      <c r="U54" s="362">
        <f>S54/T54</f>
        <v>0.003619212962962963</v>
      </c>
      <c r="V54" s="376"/>
      <c r="W54" s="361"/>
      <c r="X54" s="362"/>
      <c r="Y54" s="376"/>
      <c r="Z54" s="361"/>
      <c r="AA54" s="362"/>
      <c r="AB54" s="360">
        <v>0.04414351851851852</v>
      </c>
      <c r="AC54" s="364">
        <v>12.195</v>
      </c>
      <c r="AD54" s="362">
        <f>AB54/AC54</f>
        <v>0.0036198047165656843</v>
      </c>
      <c r="AE54" s="360">
        <v>0.036006944444444446</v>
      </c>
      <c r="AF54" s="361">
        <v>10</v>
      </c>
      <c r="AG54" s="362">
        <f>AE54/AF54</f>
        <v>0.0036006944444444446</v>
      </c>
      <c r="AH54" s="854"/>
      <c r="AI54" s="855"/>
      <c r="AJ54" s="856"/>
      <c r="AK54" s="330"/>
      <c r="AL54" s="330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</row>
    <row r="55" spans="1:56" s="399" customFormat="1" ht="12.75" customHeight="1">
      <c r="A55" s="332">
        <v>43</v>
      </c>
      <c r="B55" s="437">
        <v>260</v>
      </c>
      <c r="C55" s="333" t="s">
        <v>355</v>
      </c>
      <c r="D55" s="334">
        <f>S55+V55+Y55+AB55+AE55</f>
        <v>0.09840277777777777</v>
      </c>
      <c r="E55" s="315">
        <f>IF(D56&gt;D55,D56-D55,"")</f>
        <v>0.01590277777777778</v>
      </c>
      <c r="F55" s="315"/>
      <c r="G55" s="335">
        <f>T55+W55+Z55+AC55+AF55</f>
        <v>30</v>
      </c>
      <c r="H55" s="336">
        <f>D55/G55</f>
        <v>0.0032800925925925923</v>
      </c>
      <c r="I55" s="337"/>
      <c r="J55" s="338">
        <v>34</v>
      </c>
      <c r="K55" s="339">
        <v>19</v>
      </c>
      <c r="L55" s="339"/>
      <c r="M55" s="340">
        <v>18</v>
      </c>
      <c r="N55" s="341" t="s">
        <v>17</v>
      </c>
      <c r="O55" s="333" t="s">
        <v>15</v>
      </c>
      <c r="P55" s="333">
        <v>1986</v>
      </c>
      <c r="Q55" s="333" t="s">
        <v>19</v>
      </c>
      <c r="R55" s="342" t="s">
        <v>154</v>
      </c>
      <c r="S55" s="419"/>
      <c r="T55" s="327"/>
      <c r="U55" s="343"/>
      <c r="V55" s="324">
        <v>0.03446759259259259</v>
      </c>
      <c r="W55" s="327">
        <v>10</v>
      </c>
      <c r="X55" s="343">
        <f>V55/W55</f>
        <v>0.0034467592592592592</v>
      </c>
      <c r="Y55" s="347">
        <v>0.03300925925925926</v>
      </c>
      <c r="Z55" s="327">
        <v>10</v>
      </c>
      <c r="AA55" s="343">
        <f>Y55/Z55</f>
        <v>0.003300925925925926</v>
      </c>
      <c r="AB55" s="324"/>
      <c r="AC55" s="329"/>
      <c r="AD55" s="343"/>
      <c r="AE55" s="324">
        <v>0.030925925925925926</v>
      </c>
      <c r="AF55" s="327">
        <v>10</v>
      </c>
      <c r="AG55" s="343">
        <f>AE55/AF55</f>
        <v>0.0030925925925925925</v>
      </c>
      <c r="AH55" s="841"/>
      <c r="AI55" s="847"/>
      <c r="AJ55" s="846"/>
      <c r="AK55" s="330"/>
      <c r="AL55" s="330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</row>
    <row r="56" spans="1:56" s="423" customFormat="1" ht="12.75" customHeight="1">
      <c r="A56" s="332">
        <v>44</v>
      </c>
      <c r="B56" s="440">
        <v>97</v>
      </c>
      <c r="C56" s="333" t="s">
        <v>346</v>
      </c>
      <c r="D56" s="334">
        <f>S56+V56+Y56+AB56+AE56</f>
        <v>0.11430555555555555</v>
      </c>
      <c r="E56" s="315">
        <f>IF(D57&gt;D56,D57-D56,"")</f>
        <v>0.012141203703703696</v>
      </c>
      <c r="F56" s="315"/>
      <c r="G56" s="335">
        <f>T56+W56+Z56+AC56+AF56</f>
        <v>30</v>
      </c>
      <c r="H56" s="336">
        <f>D56/G56</f>
        <v>0.003810185185185185</v>
      </c>
      <c r="I56" s="337">
        <v>40</v>
      </c>
      <c r="J56" s="338">
        <v>45</v>
      </c>
      <c r="K56" s="339">
        <v>35</v>
      </c>
      <c r="L56" s="339"/>
      <c r="M56" s="340"/>
      <c r="N56" s="341" t="s">
        <v>17</v>
      </c>
      <c r="O56" s="333" t="s">
        <v>15</v>
      </c>
      <c r="P56" s="333">
        <v>1951</v>
      </c>
      <c r="Q56" s="333" t="s">
        <v>40</v>
      </c>
      <c r="R56" s="342" t="s">
        <v>81</v>
      </c>
      <c r="S56" s="419">
        <v>0.038738425925925926</v>
      </c>
      <c r="T56" s="327">
        <v>10</v>
      </c>
      <c r="U56" s="343">
        <f>S56/T56</f>
        <v>0.003873842592592593</v>
      </c>
      <c r="V56" s="324">
        <v>0.03861111111111111</v>
      </c>
      <c r="W56" s="327">
        <v>10</v>
      </c>
      <c r="X56" s="343">
        <f>V56/W56</f>
        <v>0.003861111111111111</v>
      </c>
      <c r="Y56" s="324">
        <v>0.03695601851851852</v>
      </c>
      <c r="Z56" s="327">
        <v>10</v>
      </c>
      <c r="AA56" s="343">
        <f>Y56/Z56</f>
        <v>0.003695601851851852</v>
      </c>
      <c r="AB56" s="324"/>
      <c r="AC56" s="329"/>
      <c r="AD56" s="343"/>
      <c r="AE56" s="324"/>
      <c r="AF56" s="327"/>
      <c r="AG56" s="343"/>
      <c r="AH56" s="841"/>
      <c r="AI56" s="847"/>
      <c r="AJ56" s="846"/>
      <c r="AK56" s="365"/>
      <c r="AL56" s="365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</row>
    <row r="57" spans="1:56" s="399" customFormat="1" ht="12.75" customHeight="1">
      <c r="A57" s="332">
        <v>45</v>
      </c>
      <c r="B57" s="440">
        <v>225</v>
      </c>
      <c r="C57" s="333" t="s">
        <v>357</v>
      </c>
      <c r="D57" s="334">
        <f>S57+V57+Y57+AB57+AE57</f>
        <v>0.12644675925925924</v>
      </c>
      <c r="E57" s="315">
        <f>IF(D58&gt;D57,D58-D57,"")</f>
        <v>0.001736111111111105</v>
      </c>
      <c r="F57" s="315"/>
      <c r="G57" s="335">
        <f>T57+W57+Z57+AC57+AF57</f>
        <v>30</v>
      </c>
      <c r="H57" s="336">
        <f>D57/G57</f>
        <v>0.004214891975308641</v>
      </c>
      <c r="I57" s="337">
        <v>43</v>
      </c>
      <c r="J57" s="338"/>
      <c r="K57" s="339">
        <v>38</v>
      </c>
      <c r="L57" s="339"/>
      <c r="M57" s="340">
        <v>42</v>
      </c>
      <c r="N57" s="341" t="s">
        <v>17</v>
      </c>
      <c r="O57" s="333" t="s">
        <v>15</v>
      </c>
      <c r="P57" s="333">
        <v>1974</v>
      </c>
      <c r="Q57" s="333" t="s">
        <v>22</v>
      </c>
      <c r="R57" s="342" t="s">
        <v>193</v>
      </c>
      <c r="S57" s="424">
        <v>0.042604166666666665</v>
      </c>
      <c r="T57" s="327">
        <v>10</v>
      </c>
      <c r="U57" s="343">
        <f>S57/T57</f>
        <v>0.004260416666666667</v>
      </c>
      <c r="V57" s="324"/>
      <c r="W57" s="327"/>
      <c r="X57" s="343"/>
      <c r="Y57" s="324">
        <v>0.041747685185185186</v>
      </c>
      <c r="Z57" s="327">
        <v>10</v>
      </c>
      <c r="AA57" s="343">
        <f>Y57/Z57</f>
        <v>0.004174768518518519</v>
      </c>
      <c r="AB57" s="324"/>
      <c r="AC57" s="329"/>
      <c r="AD57" s="343"/>
      <c r="AE57" s="324">
        <v>0.04209490740740741</v>
      </c>
      <c r="AF57" s="327">
        <v>10</v>
      </c>
      <c r="AG57" s="343">
        <f>AE57/AF57</f>
        <v>0.004209490740740741</v>
      </c>
      <c r="AH57" s="841"/>
      <c r="AI57" s="847"/>
      <c r="AJ57" s="846"/>
      <c r="AK57" s="330"/>
      <c r="AL57" s="330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</row>
    <row r="58" spans="1:56" s="399" customFormat="1" ht="12.75" customHeight="1">
      <c r="A58" s="348">
        <v>10</v>
      </c>
      <c r="B58" s="441">
        <v>99</v>
      </c>
      <c r="C58" s="349" t="s">
        <v>348</v>
      </c>
      <c r="D58" s="350">
        <f>S58+V58+Y58+AB58+AE58</f>
        <v>0.12818287037037035</v>
      </c>
      <c r="E58" s="351">
        <f>IF(D59&gt;D58,D59-D58,"")</f>
      </c>
      <c r="F58" s="351"/>
      <c r="G58" s="352">
        <f>T58+W58+Z58+AC58+AF58</f>
        <v>30</v>
      </c>
      <c r="H58" s="353">
        <f>D58/G58</f>
        <v>0.004272762345679012</v>
      </c>
      <c r="I58" s="354">
        <v>7</v>
      </c>
      <c r="J58" s="355">
        <v>6</v>
      </c>
      <c r="K58" s="356">
        <v>8</v>
      </c>
      <c r="L58" s="356"/>
      <c r="M58" s="357"/>
      <c r="N58" s="358" t="s">
        <v>17</v>
      </c>
      <c r="O58" s="349" t="s">
        <v>35</v>
      </c>
      <c r="P58" s="349">
        <v>1978</v>
      </c>
      <c r="Q58" s="349" t="s">
        <v>38</v>
      </c>
      <c r="R58" s="359" t="s">
        <v>81</v>
      </c>
      <c r="S58" s="416">
        <v>0.042835648148148144</v>
      </c>
      <c r="T58" s="361">
        <v>10</v>
      </c>
      <c r="U58" s="362">
        <f>S58/T58</f>
        <v>0.004283564814814815</v>
      </c>
      <c r="V58" s="360">
        <v>0.04200231481481481</v>
      </c>
      <c r="W58" s="361">
        <v>10</v>
      </c>
      <c r="X58" s="362">
        <f>V58/W58</f>
        <v>0.004200231481481481</v>
      </c>
      <c r="Y58" s="360">
        <v>0.04334490740740741</v>
      </c>
      <c r="Z58" s="361">
        <v>10</v>
      </c>
      <c r="AA58" s="362">
        <f>Y58/Z58</f>
        <v>0.004334490740740741</v>
      </c>
      <c r="AB58" s="360"/>
      <c r="AC58" s="364"/>
      <c r="AD58" s="362"/>
      <c r="AE58" s="360"/>
      <c r="AF58" s="361"/>
      <c r="AG58" s="362"/>
      <c r="AH58" s="854"/>
      <c r="AI58" s="879"/>
      <c r="AJ58" s="856"/>
      <c r="AK58" s="330"/>
      <c r="AL58" s="330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</row>
    <row r="59" spans="1:56" s="423" customFormat="1" ht="12.75" customHeight="1">
      <c r="A59" s="332">
        <v>46</v>
      </c>
      <c r="B59" s="437">
        <v>108</v>
      </c>
      <c r="C59" s="344" t="s">
        <v>353</v>
      </c>
      <c r="D59" s="334">
        <f>S59+V59+Y59+AB59+AE59</f>
        <v>0.05663194444444444</v>
      </c>
      <c r="E59" s="315">
        <f>IF(D60&gt;D59,D60-D59,"")</f>
        <v>0.0046527777777777835</v>
      </c>
      <c r="F59" s="315"/>
      <c r="G59" s="335">
        <f>T59+W59+Z59+AC59+AF59</f>
        <v>20</v>
      </c>
      <c r="H59" s="336">
        <f>D59/G59</f>
        <v>0.0028315972222222223</v>
      </c>
      <c r="I59" s="337">
        <v>8</v>
      </c>
      <c r="J59" s="338"/>
      <c r="K59" s="339">
        <v>5</v>
      </c>
      <c r="L59" s="339"/>
      <c r="M59" s="340"/>
      <c r="N59" s="341" t="s">
        <v>17</v>
      </c>
      <c r="O59" s="333" t="s">
        <v>15</v>
      </c>
      <c r="P59" s="333">
        <v>1984</v>
      </c>
      <c r="Q59" s="333" t="s">
        <v>19</v>
      </c>
      <c r="R59" s="342" t="s">
        <v>90</v>
      </c>
      <c r="S59" s="419">
        <v>0.028981481481481483</v>
      </c>
      <c r="T59" s="327">
        <v>10</v>
      </c>
      <c r="U59" s="343">
        <f>S59/T59</f>
        <v>0.0028981481481481484</v>
      </c>
      <c r="V59" s="324"/>
      <c r="W59" s="327"/>
      <c r="X59" s="343"/>
      <c r="Y59" s="347">
        <v>0.027650462962962963</v>
      </c>
      <c r="Z59" s="327">
        <v>10</v>
      </c>
      <c r="AA59" s="343">
        <f>Y59/Z59</f>
        <v>0.0027650462962962963</v>
      </c>
      <c r="AB59" s="324"/>
      <c r="AC59" s="329"/>
      <c r="AD59" s="343"/>
      <c r="AE59" s="324"/>
      <c r="AF59" s="327"/>
      <c r="AG59" s="343"/>
      <c r="AH59" s="841"/>
      <c r="AI59" s="845"/>
      <c r="AJ59" s="846"/>
      <c r="AK59" s="365"/>
      <c r="AL59" s="365"/>
      <c r="AM59" s="366"/>
      <c r="AN59" s="366"/>
      <c r="AO59" s="366"/>
      <c r="AP59" s="366"/>
      <c r="AQ59" s="366"/>
      <c r="AR59" s="366"/>
      <c r="AS59" s="366"/>
      <c r="AT59" s="366"/>
      <c r="AU59" s="366"/>
      <c r="AV59" s="366"/>
      <c r="AW59" s="366"/>
      <c r="AX59" s="366"/>
      <c r="AY59" s="366"/>
      <c r="AZ59" s="366"/>
      <c r="BA59" s="366"/>
      <c r="BB59" s="366"/>
      <c r="BC59" s="366"/>
      <c r="BD59" s="366"/>
    </row>
    <row r="60" spans="1:56" s="399" customFormat="1" ht="12.75" customHeight="1">
      <c r="A60" s="332">
        <v>47</v>
      </c>
      <c r="B60" s="437">
        <v>195</v>
      </c>
      <c r="C60" s="333" t="s">
        <v>354</v>
      </c>
      <c r="D60" s="334">
        <f>S60+V60+Y60+AB60+AE60</f>
        <v>0.06128472222222223</v>
      </c>
      <c r="E60" s="315">
        <f>IF(D61&gt;D60,D61-D60,"")</f>
        <v>0.0019791666666666707</v>
      </c>
      <c r="F60" s="315"/>
      <c r="G60" s="335">
        <f>T60+W60+Z60+AC60+AF60</f>
        <v>20</v>
      </c>
      <c r="H60" s="336">
        <f>D60/G60</f>
        <v>0.0030642361111111113</v>
      </c>
      <c r="I60" s="337">
        <v>14</v>
      </c>
      <c r="J60" s="338">
        <v>14</v>
      </c>
      <c r="K60" s="339"/>
      <c r="L60" s="339"/>
      <c r="M60" s="340"/>
      <c r="N60" s="341" t="s">
        <v>17</v>
      </c>
      <c r="O60" s="333" t="s">
        <v>15</v>
      </c>
      <c r="P60" s="333">
        <v>1980</v>
      </c>
      <c r="Q60" s="333" t="s">
        <v>19</v>
      </c>
      <c r="R60" s="342" t="s">
        <v>124</v>
      </c>
      <c r="S60" s="419">
        <v>0.030983796296296297</v>
      </c>
      <c r="T60" s="327">
        <v>10</v>
      </c>
      <c r="U60" s="343">
        <f>S60/T60</f>
        <v>0.0030983796296296297</v>
      </c>
      <c r="V60" s="324">
        <v>0.030300925925925926</v>
      </c>
      <c r="W60" s="327">
        <v>10</v>
      </c>
      <c r="X60" s="343">
        <f>V60/W60</f>
        <v>0.0030300925925925925</v>
      </c>
      <c r="Y60" s="347"/>
      <c r="Z60" s="327"/>
      <c r="AA60" s="343"/>
      <c r="AB60" s="324"/>
      <c r="AC60" s="329"/>
      <c r="AD60" s="343"/>
      <c r="AE60" s="324"/>
      <c r="AF60" s="327"/>
      <c r="AG60" s="343"/>
      <c r="AH60" s="841"/>
      <c r="AI60" s="845"/>
      <c r="AJ60" s="846"/>
      <c r="AK60" s="330"/>
      <c r="AL60" s="330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</row>
    <row r="61" spans="1:56" s="399" customFormat="1" ht="12.75" customHeight="1">
      <c r="A61" s="332">
        <v>48</v>
      </c>
      <c r="B61" s="437">
        <v>262</v>
      </c>
      <c r="C61" s="333" t="s">
        <v>365</v>
      </c>
      <c r="D61" s="334">
        <f>S61+V61+Y61+AB61+AE61</f>
        <v>0.0632638888888889</v>
      </c>
      <c r="E61" s="315">
        <f>IF(D62&gt;D61,D62-D61,"")</f>
        <v>0.007881944444444441</v>
      </c>
      <c r="F61" s="315"/>
      <c r="G61" s="335">
        <f>T61+W61+Z61+AC61+AF61</f>
        <v>20</v>
      </c>
      <c r="H61" s="336">
        <f>D61/G61</f>
        <v>0.003163194444444445</v>
      </c>
      <c r="I61" s="337"/>
      <c r="J61" s="338">
        <v>20</v>
      </c>
      <c r="K61" s="339"/>
      <c r="L61" s="339"/>
      <c r="M61" s="340">
        <v>20</v>
      </c>
      <c r="N61" s="341" t="s">
        <v>17</v>
      </c>
      <c r="O61" s="333" t="s">
        <v>15</v>
      </c>
      <c r="P61" s="333">
        <v>1981</v>
      </c>
      <c r="Q61" s="333" t="s">
        <v>19</v>
      </c>
      <c r="R61" s="342" t="s">
        <v>211</v>
      </c>
      <c r="S61" s="419"/>
      <c r="T61" s="327"/>
      <c r="U61" s="343"/>
      <c r="V61" s="324">
        <v>0.031747685185185184</v>
      </c>
      <c r="W61" s="327">
        <v>10</v>
      </c>
      <c r="X61" s="343">
        <f>V61/W61</f>
        <v>0.0031747685185185186</v>
      </c>
      <c r="Y61" s="324"/>
      <c r="Z61" s="327"/>
      <c r="AA61" s="343"/>
      <c r="AB61" s="324"/>
      <c r="AC61" s="329"/>
      <c r="AD61" s="343"/>
      <c r="AE61" s="324">
        <v>0.031516203703703706</v>
      </c>
      <c r="AF61" s="327">
        <v>10</v>
      </c>
      <c r="AG61" s="343">
        <f>AE61/AF61</f>
        <v>0.0031516203703703706</v>
      </c>
      <c r="AH61" s="841"/>
      <c r="AI61" s="847"/>
      <c r="AJ61" s="846"/>
      <c r="AK61" s="330"/>
      <c r="AL61" s="330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</row>
    <row r="62" spans="1:56" s="399" customFormat="1" ht="12.75" customHeight="1">
      <c r="A62" s="332">
        <v>49</v>
      </c>
      <c r="B62" s="440">
        <v>293</v>
      </c>
      <c r="C62" s="333" t="s">
        <v>366</v>
      </c>
      <c r="D62" s="334">
        <f>S62+V62+Y62+AB62+AE62</f>
        <v>0.07114583333333334</v>
      </c>
      <c r="E62" s="315">
        <f>IF(D65&gt;D62,D65-D62,"")</f>
      </c>
      <c r="F62" s="315"/>
      <c r="G62" s="335">
        <f>T62+W62+Z62+AC62+AF62</f>
        <v>20</v>
      </c>
      <c r="H62" s="336">
        <f>D62/G62</f>
        <v>0.003557291666666667</v>
      </c>
      <c r="I62" s="337"/>
      <c r="J62" s="338"/>
      <c r="K62" s="339"/>
      <c r="L62" s="339">
        <v>44</v>
      </c>
      <c r="M62" s="340">
        <v>38</v>
      </c>
      <c r="N62" s="341" t="s">
        <v>17</v>
      </c>
      <c r="O62" s="333" t="s">
        <v>15</v>
      </c>
      <c r="P62" s="333">
        <v>1969</v>
      </c>
      <c r="Q62" s="333" t="s">
        <v>22</v>
      </c>
      <c r="R62" s="342" t="s">
        <v>87</v>
      </c>
      <c r="S62" s="424"/>
      <c r="T62" s="327"/>
      <c r="U62" s="343"/>
      <c r="V62" s="324"/>
      <c r="W62" s="327"/>
      <c r="X62" s="343"/>
      <c r="Y62" s="324"/>
      <c r="Z62" s="327"/>
      <c r="AA62" s="343"/>
      <c r="AB62" s="324">
        <v>0.03547453703703704</v>
      </c>
      <c r="AC62" s="329">
        <v>10</v>
      </c>
      <c r="AD62" s="343">
        <f>AB62/AC62</f>
        <v>0.003547453703703704</v>
      </c>
      <c r="AE62" s="324">
        <v>0.0356712962962963</v>
      </c>
      <c r="AF62" s="327">
        <v>10</v>
      </c>
      <c r="AG62" s="343">
        <f>AE62/AF62</f>
        <v>0.0035671296296296297</v>
      </c>
      <c r="AH62" s="841"/>
      <c r="AI62" s="847"/>
      <c r="AJ62" s="846"/>
      <c r="AK62" s="330"/>
      <c r="AL62" s="330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</row>
    <row r="63" spans="1:56" s="399" customFormat="1" ht="12.75" customHeight="1">
      <c r="A63" s="332">
        <v>50</v>
      </c>
      <c r="B63" s="440">
        <v>280</v>
      </c>
      <c r="C63" s="333" t="s">
        <v>356</v>
      </c>
      <c r="D63" s="334">
        <f>S63+V63+Y63+AB63+AE63</f>
        <v>0.08225694444444444</v>
      </c>
      <c r="E63" s="315">
        <f>IF(D64&gt;D63,D64-D63,"")</f>
        <v>0.0108101851851852</v>
      </c>
      <c r="F63" s="315"/>
      <c r="G63" s="335">
        <f>T63+W63+Z63+AC63+AF63</f>
        <v>20</v>
      </c>
      <c r="H63" s="336">
        <f>D63/G63</f>
        <v>0.004112847222222222</v>
      </c>
      <c r="I63" s="337"/>
      <c r="J63" s="338"/>
      <c r="K63" s="339">
        <v>39</v>
      </c>
      <c r="L63" s="339">
        <v>45</v>
      </c>
      <c r="M63" s="340"/>
      <c r="N63" s="341" t="s">
        <v>17</v>
      </c>
      <c r="O63" s="333" t="s">
        <v>15</v>
      </c>
      <c r="P63" s="333">
        <v>1959</v>
      </c>
      <c r="Q63" s="333" t="s">
        <v>25</v>
      </c>
      <c r="R63" s="342" t="s">
        <v>236</v>
      </c>
      <c r="S63" s="419"/>
      <c r="T63" s="327"/>
      <c r="U63" s="343"/>
      <c r="V63" s="324"/>
      <c r="W63" s="327"/>
      <c r="X63" s="343"/>
      <c r="Y63" s="324">
        <v>0.04175925925925925</v>
      </c>
      <c r="Z63" s="327">
        <v>10</v>
      </c>
      <c r="AA63" s="343">
        <f>Y63/Z63</f>
        <v>0.004175925925925925</v>
      </c>
      <c r="AB63" s="324">
        <v>0.040497685185185185</v>
      </c>
      <c r="AC63" s="329">
        <v>10</v>
      </c>
      <c r="AD63" s="343">
        <f>AB63/AC63</f>
        <v>0.0040497685185185185</v>
      </c>
      <c r="AE63" s="324"/>
      <c r="AF63" s="327"/>
      <c r="AG63" s="343"/>
      <c r="AH63" s="841"/>
      <c r="AI63" s="847"/>
      <c r="AJ63" s="846"/>
      <c r="AK63" s="330"/>
      <c r="AL63" s="330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</row>
    <row r="64" spans="1:56" s="423" customFormat="1" ht="12.75" customHeight="1">
      <c r="A64" s="348">
        <v>11</v>
      </c>
      <c r="B64" s="441">
        <v>270</v>
      </c>
      <c r="C64" s="349" t="s">
        <v>367</v>
      </c>
      <c r="D64" s="350">
        <f>S64+V64+Y64+AB64+AE64</f>
        <v>0.09306712962962964</v>
      </c>
      <c r="E64" s="351">
        <f>IF(D65&gt;D64,D65-D64,"")</f>
      </c>
      <c r="F64" s="351"/>
      <c r="G64" s="352">
        <f>T64+W64+Z64+AC64+AF64</f>
        <v>20</v>
      </c>
      <c r="H64" s="353">
        <f>D64/G64</f>
        <v>0.004653356481481482</v>
      </c>
      <c r="I64" s="354"/>
      <c r="J64" s="355"/>
      <c r="K64" s="356">
        <v>11</v>
      </c>
      <c r="L64" s="356"/>
      <c r="M64" s="357">
        <v>11</v>
      </c>
      <c r="N64" s="358" t="s">
        <v>17</v>
      </c>
      <c r="O64" s="349" t="s">
        <v>35</v>
      </c>
      <c r="P64" s="349">
        <v>1984</v>
      </c>
      <c r="Q64" s="349" t="s">
        <v>19</v>
      </c>
      <c r="R64" s="359" t="s">
        <v>176</v>
      </c>
      <c r="S64" s="442"/>
      <c r="T64" s="361"/>
      <c r="U64" s="362"/>
      <c r="V64" s="360"/>
      <c r="W64" s="361"/>
      <c r="X64" s="362"/>
      <c r="Y64" s="360">
        <v>0.04771990740740741</v>
      </c>
      <c r="Z64" s="361">
        <v>10</v>
      </c>
      <c r="AA64" s="362">
        <f>Y64/Z64</f>
        <v>0.004771990740740742</v>
      </c>
      <c r="AB64" s="360"/>
      <c r="AC64" s="364"/>
      <c r="AD64" s="362"/>
      <c r="AE64" s="360">
        <v>0.045347222222222226</v>
      </c>
      <c r="AF64" s="361">
        <v>10</v>
      </c>
      <c r="AG64" s="362">
        <f>AE64/AF64</f>
        <v>0.004534722222222223</v>
      </c>
      <c r="AH64" s="854"/>
      <c r="AI64" s="879"/>
      <c r="AJ64" s="856"/>
      <c r="AK64" s="365"/>
      <c r="AL64" s="365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</row>
    <row r="65" spans="1:56" s="399" customFormat="1" ht="12.75" customHeight="1">
      <c r="A65" s="332">
        <v>51</v>
      </c>
      <c r="B65" s="440">
        <v>297</v>
      </c>
      <c r="C65" s="333" t="s">
        <v>358</v>
      </c>
      <c r="D65" s="334">
        <f>S65+V65+Y65+AB65+AE65</f>
        <v>0.037071759259259256</v>
      </c>
      <c r="E65" s="315">
        <f>IF(D68&gt;D65,D68-D65,"")</f>
      </c>
      <c r="F65" s="315"/>
      <c r="G65" s="335">
        <f>T65+W65+Z65+AC65+AF65</f>
        <v>12.195</v>
      </c>
      <c r="H65" s="336">
        <f>D65/G65</f>
        <v>0.0030399146584058428</v>
      </c>
      <c r="I65" s="337"/>
      <c r="J65" s="338"/>
      <c r="K65" s="339"/>
      <c r="L65" s="339">
        <v>14</v>
      </c>
      <c r="M65" s="340"/>
      <c r="N65" s="341" t="s">
        <v>17</v>
      </c>
      <c r="O65" s="333" t="s">
        <v>15</v>
      </c>
      <c r="P65" s="333">
        <v>1987</v>
      </c>
      <c r="Q65" s="333" t="s">
        <v>19</v>
      </c>
      <c r="R65" s="342" t="s">
        <v>253</v>
      </c>
      <c r="S65" s="424"/>
      <c r="T65" s="327"/>
      <c r="U65" s="343"/>
      <c r="V65" s="324"/>
      <c r="W65" s="327"/>
      <c r="X65" s="343"/>
      <c r="Y65" s="324"/>
      <c r="Z65" s="327"/>
      <c r="AA65" s="343"/>
      <c r="AB65" s="324">
        <v>0.037071759259259256</v>
      </c>
      <c r="AC65" s="329">
        <v>12.195</v>
      </c>
      <c r="AD65" s="343">
        <f>AB65/AC65</f>
        <v>0.0030399146584058428</v>
      </c>
      <c r="AE65" s="324"/>
      <c r="AF65" s="327"/>
      <c r="AG65" s="343"/>
      <c r="AH65" s="841"/>
      <c r="AI65" s="847"/>
      <c r="AJ65" s="846"/>
      <c r="AK65" s="330"/>
      <c r="AL65" s="330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</row>
    <row r="66" spans="1:56" s="399" customFormat="1" ht="12.75" customHeight="1">
      <c r="A66" s="332">
        <v>52</v>
      </c>
      <c r="B66" s="440">
        <v>286</v>
      </c>
      <c r="C66" s="333" t="s">
        <v>359</v>
      </c>
      <c r="D66" s="334">
        <f>S66+V66+Y66+AB66+AE66</f>
        <v>0.0421412037037037</v>
      </c>
      <c r="E66" s="315">
        <f>IF(D69&gt;D66,D69-D66,"")</f>
      </c>
      <c r="F66" s="315"/>
      <c r="G66" s="335">
        <f>T66+W66+Z66+AC66+AF66</f>
        <v>12.195</v>
      </c>
      <c r="H66" s="336">
        <f>D66/G66</f>
        <v>0.003455613259836302</v>
      </c>
      <c r="I66" s="337"/>
      <c r="J66" s="338"/>
      <c r="K66" s="339"/>
      <c r="L66" s="339">
        <v>30</v>
      </c>
      <c r="M66" s="340"/>
      <c r="N66" s="341" t="s">
        <v>17</v>
      </c>
      <c r="O66" s="333" t="s">
        <v>15</v>
      </c>
      <c r="P66" s="333">
        <v>1960</v>
      </c>
      <c r="Q66" s="333" t="s">
        <v>25</v>
      </c>
      <c r="R66" s="342" t="s">
        <v>66</v>
      </c>
      <c r="S66" s="424"/>
      <c r="T66" s="327"/>
      <c r="U66" s="343"/>
      <c r="V66" s="324"/>
      <c r="W66" s="327"/>
      <c r="X66" s="343"/>
      <c r="Y66" s="324"/>
      <c r="Z66" s="327"/>
      <c r="AA66" s="343"/>
      <c r="AB66" s="324">
        <v>0.0421412037037037</v>
      </c>
      <c r="AC66" s="329">
        <v>12.195</v>
      </c>
      <c r="AD66" s="343">
        <f>AB66/AC66</f>
        <v>0.003455613259836302</v>
      </c>
      <c r="AE66" s="324"/>
      <c r="AF66" s="327"/>
      <c r="AG66" s="343"/>
      <c r="AH66" s="841"/>
      <c r="AI66" s="847"/>
      <c r="AJ66" s="846"/>
      <c r="AK66" s="330"/>
      <c r="AL66" s="330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</row>
    <row r="67" spans="1:56" s="423" customFormat="1" ht="12.75" customHeight="1">
      <c r="A67" s="332">
        <v>53</v>
      </c>
      <c r="B67" s="440">
        <v>294</v>
      </c>
      <c r="C67" s="333" t="s">
        <v>360</v>
      </c>
      <c r="D67" s="334">
        <f>S67+V67+Y67+AB67+AE67</f>
        <v>0.04412037037037037</v>
      </c>
      <c r="E67" s="315">
        <f>IF(D70&gt;D67,D70-D67,"")</f>
      </c>
      <c r="F67" s="315"/>
      <c r="G67" s="335">
        <f>T67+W67+Z67+AC67+AF67</f>
        <v>12.195</v>
      </c>
      <c r="H67" s="336">
        <f>D67/G67</f>
        <v>0.0036179065494358646</v>
      </c>
      <c r="I67" s="337"/>
      <c r="J67" s="338"/>
      <c r="K67" s="339"/>
      <c r="L67" s="339">
        <v>39</v>
      </c>
      <c r="M67" s="340"/>
      <c r="N67" s="341" t="s">
        <v>17</v>
      </c>
      <c r="O67" s="333" t="s">
        <v>15</v>
      </c>
      <c r="P67" s="333">
        <v>1982</v>
      </c>
      <c r="Q67" s="333" t="s">
        <v>19</v>
      </c>
      <c r="R67" s="342" t="s">
        <v>93</v>
      </c>
      <c r="S67" s="424"/>
      <c r="T67" s="327"/>
      <c r="U67" s="343"/>
      <c r="V67" s="324"/>
      <c r="W67" s="327"/>
      <c r="X67" s="343"/>
      <c r="Y67" s="324"/>
      <c r="Z67" s="327"/>
      <c r="AA67" s="343"/>
      <c r="AB67" s="324">
        <v>0.04412037037037037</v>
      </c>
      <c r="AC67" s="329">
        <v>12.195</v>
      </c>
      <c r="AD67" s="343">
        <f>AB67/AC67</f>
        <v>0.0036179065494358646</v>
      </c>
      <c r="AE67" s="324"/>
      <c r="AF67" s="327"/>
      <c r="AG67" s="343"/>
      <c r="AH67" s="841"/>
      <c r="AI67" s="847"/>
      <c r="AJ67" s="846"/>
      <c r="AK67" s="365"/>
      <c r="AL67" s="365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</row>
    <row r="68" spans="1:56" s="399" customFormat="1" ht="12.75" customHeight="1">
      <c r="A68" s="332">
        <v>54</v>
      </c>
      <c r="B68" s="440">
        <v>268</v>
      </c>
      <c r="C68" s="333" t="s">
        <v>361</v>
      </c>
      <c r="D68" s="334">
        <f>S68+V68+Y68+AB68+AE68</f>
        <v>0.02398148148148148</v>
      </c>
      <c r="E68" s="315">
        <f>IF(D69&gt;D68,D69-D68,"")</f>
        <v>0.002928240740740745</v>
      </c>
      <c r="F68" s="315"/>
      <c r="G68" s="335">
        <f>T68+W68+Z68+AC68+AF68</f>
        <v>10</v>
      </c>
      <c r="H68" s="336">
        <f>D68/G68</f>
        <v>0.002398148148148148</v>
      </c>
      <c r="I68" s="337"/>
      <c r="J68" s="338"/>
      <c r="K68" s="339">
        <v>1</v>
      </c>
      <c r="L68" s="339"/>
      <c r="M68" s="340"/>
      <c r="N68" s="341" t="s">
        <v>17</v>
      </c>
      <c r="O68" s="333" t="s">
        <v>15</v>
      </c>
      <c r="P68" s="333">
        <v>1995</v>
      </c>
      <c r="Q68" s="333" t="s">
        <v>16</v>
      </c>
      <c r="R68" s="342" t="s">
        <v>232</v>
      </c>
      <c r="S68" s="419"/>
      <c r="T68" s="327"/>
      <c r="U68" s="343"/>
      <c r="V68" s="324"/>
      <c r="W68" s="327"/>
      <c r="X68" s="343"/>
      <c r="Y68" s="324">
        <v>0.02398148148148148</v>
      </c>
      <c r="Z68" s="327">
        <v>10</v>
      </c>
      <c r="AA68" s="343">
        <f>Y68/Z68</f>
        <v>0.002398148148148148</v>
      </c>
      <c r="AB68" s="324"/>
      <c r="AC68" s="329"/>
      <c r="AD68" s="343"/>
      <c r="AE68" s="324"/>
      <c r="AF68" s="327"/>
      <c r="AG68" s="343"/>
      <c r="AH68" s="841"/>
      <c r="AI68" s="847"/>
      <c r="AJ68" s="846"/>
      <c r="AK68" s="330"/>
      <c r="AL68" s="330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</row>
    <row r="69" spans="1:56" s="423" customFormat="1" ht="12.75" customHeight="1">
      <c r="A69" s="332">
        <v>55</v>
      </c>
      <c r="B69" s="440">
        <v>318</v>
      </c>
      <c r="C69" s="333" t="s">
        <v>508</v>
      </c>
      <c r="D69" s="334">
        <f>S69+V69+Y69+AB69+AE69</f>
        <v>0.026909722222222224</v>
      </c>
      <c r="E69" s="315">
        <f>IF(D77&gt;D69,D77-D69,"")</f>
        <v>0.008854166666666663</v>
      </c>
      <c r="F69" s="315"/>
      <c r="G69" s="335">
        <f>T69+W69+Z69+AC69+AF69</f>
        <v>10</v>
      </c>
      <c r="H69" s="336">
        <f>D69/G69</f>
        <v>0.002690972222222222</v>
      </c>
      <c r="I69" s="337"/>
      <c r="J69" s="338"/>
      <c r="K69" s="339"/>
      <c r="L69" s="339"/>
      <c r="M69" s="340">
        <v>5</v>
      </c>
      <c r="N69" s="341" t="s">
        <v>17</v>
      </c>
      <c r="O69" s="333" t="s">
        <v>15</v>
      </c>
      <c r="P69" s="333">
        <v>1992</v>
      </c>
      <c r="Q69" s="333" t="s">
        <v>16</v>
      </c>
      <c r="R69" s="342" t="s">
        <v>478</v>
      </c>
      <c r="S69" s="424"/>
      <c r="T69" s="327"/>
      <c r="U69" s="343"/>
      <c r="V69" s="324"/>
      <c r="W69" s="327"/>
      <c r="X69" s="343"/>
      <c r="Y69" s="324"/>
      <c r="Z69" s="327"/>
      <c r="AA69" s="343"/>
      <c r="AB69" s="324"/>
      <c r="AC69" s="329"/>
      <c r="AD69" s="343"/>
      <c r="AE69" s="324">
        <v>0.026909722222222224</v>
      </c>
      <c r="AF69" s="327">
        <v>10</v>
      </c>
      <c r="AG69" s="343">
        <f>AE69/AF69</f>
        <v>0.002690972222222222</v>
      </c>
      <c r="AH69" s="841"/>
      <c r="AI69" s="847"/>
      <c r="AJ69" s="846"/>
      <c r="AK69" s="365"/>
      <c r="AL69" s="365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</row>
    <row r="70" spans="1:56" s="399" customFormat="1" ht="12.75" customHeight="1">
      <c r="A70" s="332">
        <v>56</v>
      </c>
      <c r="B70" s="440">
        <v>255</v>
      </c>
      <c r="C70" s="333" t="s">
        <v>362</v>
      </c>
      <c r="D70" s="334">
        <f>S70+V70+Y70+AB70+AE70</f>
        <v>0.027314814814814816</v>
      </c>
      <c r="E70" s="315">
        <f>IF(D71&gt;D70,D71-D70,"")</f>
        <v>0.00039351851851851527</v>
      </c>
      <c r="F70" s="315"/>
      <c r="G70" s="335">
        <f>T70+W70+Z70+AC70+AF70</f>
        <v>10</v>
      </c>
      <c r="H70" s="336">
        <f>D70/G70</f>
        <v>0.0027314814814814814</v>
      </c>
      <c r="I70" s="337"/>
      <c r="J70" s="338">
        <v>5</v>
      </c>
      <c r="K70" s="339"/>
      <c r="L70" s="339"/>
      <c r="M70" s="340"/>
      <c r="N70" s="341" t="s">
        <v>17</v>
      </c>
      <c r="O70" s="333" t="s">
        <v>15</v>
      </c>
      <c r="P70" s="333">
        <v>1999</v>
      </c>
      <c r="Q70" s="333" t="s">
        <v>16</v>
      </c>
      <c r="R70" s="342" t="s">
        <v>208</v>
      </c>
      <c r="S70" s="419"/>
      <c r="T70" s="327"/>
      <c r="U70" s="343"/>
      <c r="V70" s="324">
        <v>0.027314814814814816</v>
      </c>
      <c r="W70" s="327">
        <v>10</v>
      </c>
      <c r="X70" s="343">
        <f>V70/W70</f>
        <v>0.0027314814814814814</v>
      </c>
      <c r="Y70" s="324"/>
      <c r="Z70" s="327"/>
      <c r="AA70" s="343"/>
      <c r="AB70" s="324"/>
      <c r="AC70" s="329"/>
      <c r="AD70" s="343"/>
      <c r="AE70" s="324"/>
      <c r="AF70" s="327"/>
      <c r="AG70" s="343"/>
      <c r="AH70" s="841"/>
      <c r="AI70" s="847"/>
      <c r="AJ70" s="846"/>
      <c r="AK70" s="330"/>
      <c r="AL70" s="330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</row>
    <row r="71" spans="1:56" s="399" customFormat="1" ht="12.75" customHeight="1">
      <c r="A71" s="332">
        <v>57</v>
      </c>
      <c r="B71" s="440">
        <v>319</v>
      </c>
      <c r="C71" s="333" t="s">
        <v>509</v>
      </c>
      <c r="D71" s="334">
        <f>S71+V71+Y71+AB71+AE71</f>
        <v>0.02770833333333333</v>
      </c>
      <c r="E71" s="315">
        <f>IF(D79&gt;D71,D79-D71,"")</f>
        <v>0.012280092592592596</v>
      </c>
      <c r="F71" s="315"/>
      <c r="G71" s="335">
        <f>T71+W71+Z71+AC71+AF71</f>
        <v>10</v>
      </c>
      <c r="H71" s="336">
        <f>D71/G71</f>
        <v>0.002770833333333333</v>
      </c>
      <c r="I71" s="337"/>
      <c r="J71" s="338"/>
      <c r="K71" s="339"/>
      <c r="L71" s="339"/>
      <c r="M71" s="340">
        <v>9</v>
      </c>
      <c r="N71" s="341" t="s">
        <v>17</v>
      </c>
      <c r="O71" s="333" t="s">
        <v>15</v>
      </c>
      <c r="P71" s="333">
        <v>1974</v>
      </c>
      <c r="Q71" s="333" t="s">
        <v>22</v>
      </c>
      <c r="R71" s="342" t="s">
        <v>510</v>
      </c>
      <c r="S71" s="424"/>
      <c r="T71" s="327"/>
      <c r="U71" s="343"/>
      <c r="V71" s="324"/>
      <c r="W71" s="327"/>
      <c r="X71" s="343"/>
      <c r="Y71" s="324"/>
      <c r="Z71" s="327"/>
      <c r="AA71" s="343"/>
      <c r="AB71" s="324"/>
      <c r="AC71" s="329"/>
      <c r="AD71" s="343"/>
      <c r="AE71" s="324">
        <v>0.02770833333333333</v>
      </c>
      <c r="AF71" s="327">
        <v>10</v>
      </c>
      <c r="AG71" s="343">
        <f>AE71/AF71</f>
        <v>0.002770833333333333</v>
      </c>
      <c r="AH71" s="841"/>
      <c r="AI71" s="847"/>
      <c r="AJ71" s="846"/>
      <c r="AK71" s="330"/>
      <c r="AL71" s="330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</row>
    <row r="72" spans="1:56" s="399" customFormat="1" ht="12.75" customHeight="1">
      <c r="A72" s="348">
        <v>12</v>
      </c>
      <c r="B72" s="441">
        <v>269</v>
      </c>
      <c r="C72" s="349" t="s">
        <v>363</v>
      </c>
      <c r="D72" s="350">
        <f>S72+V72+Y72+AB72+AE72</f>
        <v>0.028819444444444443</v>
      </c>
      <c r="E72" s="351">
        <f>IF(D73&gt;D72,D73-D72,"")</f>
        <v>8.101851851851846E-05</v>
      </c>
      <c r="F72" s="351"/>
      <c r="G72" s="352">
        <f>T72+W72+Z72+AC72+AF72</f>
        <v>10</v>
      </c>
      <c r="H72" s="353">
        <f>D72/G72</f>
        <v>0.0028819444444444444</v>
      </c>
      <c r="I72" s="354"/>
      <c r="J72" s="355"/>
      <c r="K72" s="356">
        <v>1</v>
      </c>
      <c r="L72" s="356"/>
      <c r="M72" s="357"/>
      <c r="N72" s="358" t="s">
        <v>17</v>
      </c>
      <c r="O72" s="349" t="s">
        <v>35</v>
      </c>
      <c r="P72" s="349">
        <v>1994</v>
      </c>
      <c r="Q72" s="349" t="s">
        <v>69</v>
      </c>
      <c r="R72" s="359" t="s">
        <v>232</v>
      </c>
      <c r="S72" s="416"/>
      <c r="T72" s="361"/>
      <c r="U72" s="362"/>
      <c r="V72" s="360"/>
      <c r="W72" s="361"/>
      <c r="X72" s="362"/>
      <c r="Y72" s="360">
        <v>0.028819444444444443</v>
      </c>
      <c r="Z72" s="361">
        <v>10</v>
      </c>
      <c r="AA72" s="362">
        <f>Y72/Z72</f>
        <v>0.0028819444444444444</v>
      </c>
      <c r="AB72" s="360"/>
      <c r="AC72" s="364"/>
      <c r="AD72" s="362"/>
      <c r="AE72" s="360"/>
      <c r="AF72" s="361"/>
      <c r="AG72" s="362"/>
      <c r="AH72" s="854"/>
      <c r="AI72" s="879"/>
      <c r="AJ72" s="856"/>
      <c r="AK72" s="330"/>
      <c r="AL72" s="330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</row>
    <row r="73" spans="1:56" s="399" customFormat="1" ht="12.75" customHeight="1">
      <c r="A73" s="332">
        <v>58</v>
      </c>
      <c r="B73" s="440">
        <v>316</v>
      </c>
      <c r="C73" s="333" t="s">
        <v>511</v>
      </c>
      <c r="D73" s="334">
        <f>S73+V73+Y73+AB73+AE73</f>
        <v>0.02890046296296296</v>
      </c>
      <c r="E73" s="315">
        <f>IF(D81&gt;D73,D81-D73,"")</f>
      </c>
      <c r="F73" s="315"/>
      <c r="G73" s="335">
        <f>T73+W73+Z73+AC73+AF73</f>
        <v>10</v>
      </c>
      <c r="H73" s="336">
        <f>D73/G73</f>
        <v>0.002890046296296296</v>
      </c>
      <c r="I73" s="337"/>
      <c r="J73" s="338"/>
      <c r="K73" s="339"/>
      <c r="L73" s="339"/>
      <c r="M73" s="340">
        <v>11</v>
      </c>
      <c r="N73" s="341" t="s">
        <v>17</v>
      </c>
      <c r="O73" s="333" t="s">
        <v>15</v>
      </c>
      <c r="P73" s="333">
        <v>1992</v>
      </c>
      <c r="Q73" s="333" t="s">
        <v>16</v>
      </c>
      <c r="R73" s="342" t="s">
        <v>478</v>
      </c>
      <c r="S73" s="424"/>
      <c r="T73" s="327"/>
      <c r="U73" s="343"/>
      <c r="V73" s="324"/>
      <c r="W73" s="327"/>
      <c r="X73" s="343"/>
      <c r="Y73" s="324"/>
      <c r="Z73" s="327"/>
      <c r="AA73" s="343"/>
      <c r="AB73" s="324"/>
      <c r="AC73" s="329"/>
      <c r="AD73" s="343"/>
      <c r="AE73" s="324">
        <v>0.02890046296296296</v>
      </c>
      <c r="AF73" s="327">
        <v>10</v>
      </c>
      <c r="AG73" s="343">
        <f>AE73/AF73</f>
        <v>0.002890046296296296</v>
      </c>
      <c r="AH73" s="841"/>
      <c r="AI73" s="847"/>
      <c r="AJ73" s="846"/>
      <c r="AK73" s="330"/>
      <c r="AL73" s="330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</row>
    <row r="74" spans="1:56" s="399" customFormat="1" ht="12.75" customHeight="1">
      <c r="A74" s="332">
        <v>59</v>
      </c>
      <c r="B74" s="437">
        <v>265</v>
      </c>
      <c r="C74" s="333" t="s">
        <v>364</v>
      </c>
      <c r="D74" s="334">
        <f>S74+V74+Y74+AB74+AE74</f>
        <v>0.03043981481481482</v>
      </c>
      <c r="E74" s="315">
        <f>IF(D75&gt;D74,D75-D74,"")</f>
        <v>0.0033912037037036984</v>
      </c>
      <c r="F74" s="315"/>
      <c r="G74" s="335">
        <f>T74+W74+Z74+AC74+AF74</f>
        <v>10</v>
      </c>
      <c r="H74" s="336">
        <f>D74/G74</f>
        <v>0.0030439814814814817</v>
      </c>
      <c r="I74" s="337"/>
      <c r="J74" s="338">
        <v>15</v>
      </c>
      <c r="K74" s="339"/>
      <c r="L74" s="339"/>
      <c r="M74" s="340"/>
      <c r="N74" s="341" t="s">
        <v>17</v>
      </c>
      <c r="O74" s="333" t="s">
        <v>15</v>
      </c>
      <c r="P74" s="333">
        <v>1993</v>
      </c>
      <c r="Q74" s="333" t="s">
        <v>16</v>
      </c>
      <c r="R74" s="342"/>
      <c r="S74" s="424"/>
      <c r="T74" s="327"/>
      <c r="U74" s="343"/>
      <c r="V74" s="324">
        <v>0.03043981481481482</v>
      </c>
      <c r="W74" s="327">
        <v>10</v>
      </c>
      <c r="X74" s="343">
        <f>V74/W74</f>
        <v>0.0030439814814814817</v>
      </c>
      <c r="Y74" s="324"/>
      <c r="Z74" s="327"/>
      <c r="AA74" s="343"/>
      <c r="AB74" s="324"/>
      <c r="AC74" s="329"/>
      <c r="AD74" s="343"/>
      <c r="AE74" s="324"/>
      <c r="AF74" s="327"/>
      <c r="AG74" s="343"/>
      <c r="AH74" s="841"/>
      <c r="AI74" s="847"/>
      <c r="AJ74" s="846"/>
      <c r="AK74" s="330"/>
      <c r="AL74" s="330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</row>
    <row r="75" spans="1:56" s="907" customFormat="1" ht="12.75" customHeight="1">
      <c r="A75" s="332">
        <v>60</v>
      </c>
      <c r="B75" s="377">
        <v>307</v>
      </c>
      <c r="C75" s="931" t="s">
        <v>512</v>
      </c>
      <c r="D75" s="334">
        <f>S75+V75+Y75+AB75+AE75</f>
        <v>0.03383101851851852</v>
      </c>
      <c r="E75" s="315" t="e">
        <f>IF(D82&gt;D75,D82-D75,"")</f>
        <v>#VALUE!</v>
      </c>
      <c r="F75" s="315"/>
      <c r="G75" s="335">
        <f>T75+W75+Z75+AC75+AF75</f>
        <v>10</v>
      </c>
      <c r="H75" s="336">
        <f>D75/G75</f>
        <v>0.0033831018518518515</v>
      </c>
      <c r="I75" s="400"/>
      <c r="J75" s="338"/>
      <c r="K75" s="339"/>
      <c r="L75" s="339"/>
      <c r="M75" s="340">
        <v>30</v>
      </c>
      <c r="N75" s="341" t="s">
        <v>17</v>
      </c>
      <c r="O75" s="333" t="s">
        <v>15</v>
      </c>
      <c r="P75" s="333">
        <v>1985</v>
      </c>
      <c r="Q75" s="333" t="s">
        <v>19</v>
      </c>
      <c r="R75" s="342" t="s">
        <v>484</v>
      </c>
      <c r="S75" s="424"/>
      <c r="T75" s="327"/>
      <c r="U75" s="343"/>
      <c r="V75" s="419"/>
      <c r="W75" s="327"/>
      <c r="X75" s="343"/>
      <c r="Y75" s="419"/>
      <c r="Z75" s="327"/>
      <c r="AA75" s="343"/>
      <c r="AB75" s="419"/>
      <c r="AC75" s="329"/>
      <c r="AD75" s="343"/>
      <c r="AE75" s="419">
        <v>0.03383101851851852</v>
      </c>
      <c r="AF75" s="327">
        <v>10</v>
      </c>
      <c r="AG75" s="343">
        <f>AE75/AF75</f>
        <v>0.0033831018518518515</v>
      </c>
      <c r="AH75" s="932"/>
      <c r="AI75" s="847"/>
      <c r="AJ75" s="846"/>
      <c r="AK75" s="885"/>
      <c r="AL75" s="330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</row>
    <row r="76" spans="1:56" s="907" customFormat="1" ht="12.75" customHeight="1">
      <c r="A76" s="933">
        <v>61</v>
      </c>
      <c r="B76" s="934">
        <v>300</v>
      </c>
      <c r="C76" s="370" t="s">
        <v>513</v>
      </c>
      <c r="D76" s="935">
        <f>S76+V76+Y76+AB76+AE76</f>
        <v>0.03542824074074074</v>
      </c>
      <c r="E76" s="936">
        <f>IF(D83&gt;D76,D83-D76,"")</f>
        <v>0.06259259259259259</v>
      </c>
      <c r="F76" s="936"/>
      <c r="G76" s="937">
        <f>T76+W76+Z76+AC76+AF76</f>
        <v>10</v>
      </c>
      <c r="H76" s="938">
        <f>D76/G76</f>
        <v>0.003542824074074074</v>
      </c>
      <c r="I76" s="407"/>
      <c r="J76" s="371"/>
      <c r="K76" s="372"/>
      <c r="L76" s="372"/>
      <c r="M76" s="373">
        <v>37</v>
      </c>
      <c r="N76" s="341" t="s">
        <v>17</v>
      </c>
      <c r="O76" s="370" t="s">
        <v>15</v>
      </c>
      <c r="P76" s="370">
        <v>1994</v>
      </c>
      <c r="Q76" s="370" t="s">
        <v>16</v>
      </c>
      <c r="R76" s="374" t="s">
        <v>486</v>
      </c>
      <c r="S76" s="880"/>
      <c r="T76" s="395"/>
      <c r="U76" s="396"/>
      <c r="V76" s="394"/>
      <c r="W76" s="395"/>
      <c r="X76" s="396"/>
      <c r="Y76" s="394"/>
      <c r="Z76" s="395"/>
      <c r="AA76" s="396"/>
      <c r="AB76" s="394"/>
      <c r="AC76" s="398"/>
      <c r="AD76" s="396"/>
      <c r="AE76" s="394">
        <v>0.03542824074074074</v>
      </c>
      <c r="AF76" s="395">
        <v>10</v>
      </c>
      <c r="AG76" s="396">
        <f>AE76/AF76</f>
        <v>0.003542824074074074</v>
      </c>
      <c r="AH76" s="868"/>
      <c r="AI76" s="869"/>
      <c r="AJ76" s="870"/>
      <c r="AK76" s="330"/>
      <c r="AL76" s="330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</row>
    <row r="77" spans="1:56" s="399" customFormat="1" ht="12.75" customHeight="1">
      <c r="A77" s="332">
        <v>62</v>
      </c>
      <c r="B77" s="440">
        <v>302</v>
      </c>
      <c r="C77" s="333" t="s">
        <v>514</v>
      </c>
      <c r="D77" s="334">
        <f>S77+V77+Y77+AB77+AE77</f>
        <v>0.03576388888888889</v>
      </c>
      <c r="E77" s="315">
        <f>IF(D84&gt;D77,D84-D77,"")</f>
        <v>0.06354166666666668</v>
      </c>
      <c r="F77" s="315"/>
      <c r="G77" s="335">
        <f>T77+W77+Z77+AC77+AF77</f>
        <v>10</v>
      </c>
      <c r="H77" s="336">
        <f>D77/G77</f>
        <v>0.0035763888888888885</v>
      </c>
      <c r="I77" s="337"/>
      <c r="J77" s="338"/>
      <c r="K77" s="339"/>
      <c r="L77" s="339"/>
      <c r="M77" s="340">
        <v>39</v>
      </c>
      <c r="N77" s="322" t="s">
        <v>17</v>
      </c>
      <c r="O77" s="333" t="s">
        <v>15</v>
      </c>
      <c r="P77" s="333">
        <v>1989</v>
      </c>
      <c r="Q77" s="333" t="s">
        <v>16</v>
      </c>
      <c r="R77" s="342" t="s">
        <v>486</v>
      </c>
      <c r="S77" s="424"/>
      <c r="T77" s="327"/>
      <c r="U77" s="343"/>
      <c r="V77" s="419"/>
      <c r="W77" s="327"/>
      <c r="X77" s="343"/>
      <c r="Y77" s="419"/>
      <c r="Z77" s="327"/>
      <c r="AA77" s="343"/>
      <c r="AB77" s="419"/>
      <c r="AC77" s="329"/>
      <c r="AD77" s="343"/>
      <c r="AE77" s="419">
        <v>0.03576388888888889</v>
      </c>
      <c r="AF77" s="327">
        <v>10</v>
      </c>
      <c r="AG77" s="343">
        <f>AE77/AF77</f>
        <v>0.0035763888888888885</v>
      </c>
      <c r="AH77" s="932"/>
      <c r="AI77" s="847"/>
      <c r="AJ77" s="846"/>
      <c r="AK77" s="885"/>
      <c r="AL77" s="885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</row>
    <row r="78" spans="1:38" s="422" customFormat="1" ht="12.75" customHeight="1">
      <c r="A78" s="348">
        <v>13</v>
      </c>
      <c r="B78" s="441">
        <v>311</v>
      </c>
      <c r="C78" s="349" t="s">
        <v>515</v>
      </c>
      <c r="D78" s="350">
        <f>S78+V78+Y78+AB78+AE78</f>
        <v>0.0365625</v>
      </c>
      <c r="E78" s="351" t="e">
        <f>IF(#REF!&gt;D78,#REF!-D78,"")</f>
        <v>#REF!</v>
      </c>
      <c r="F78" s="351"/>
      <c r="G78" s="352">
        <f>T78+W78+Z78+AC78+AF78</f>
        <v>10</v>
      </c>
      <c r="H78" s="353">
        <f>D78/G78</f>
        <v>0.0036562499999999998</v>
      </c>
      <c r="I78" s="354"/>
      <c r="J78" s="355"/>
      <c r="K78" s="356"/>
      <c r="L78" s="356"/>
      <c r="M78" s="357">
        <v>5</v>
      </c>
      <c r="N78" s="434" t="s">
        <v>17</v>
      </c>
      <c r="O78" s="349" t="s">
        <v>35</v>
      </c>
      <c r="P78" s="349">
        <v>1993</v>
      </c>
      <c r="Q78" s="349" t="s">
        <v>69</v>
      </c>
      <c r="R78" s="359" t="s">
        <v>478</v>
      </c>
      <c r="S78" s="442"/>
      <c r="T78" s="361"/>
      <c r="U78" s="362"/>
      <c r="V78" s="416"/>
      <c r="W78" s="361"/>
      <c r="X78" s="362"/>
      <c r="Y78" s="416"/>
      <c r="Z78" s="361"/>
      <c r="AA78" s="362"/>
      <c r="AB78" s="416"/>
      <c r="AC78" s="364"/>
      <c r="AD78" s="362"/>
      <c r="AE78" s="416">
        <v>0.0365625</v>
      </c>
      <c r="AF78" s="361">
        <v>10</v>
      </c>
      <c r="AG78" s="362">
        <f>AE78/AF78</f>
        <v>0.0036562499999999998</v>
      </c>
      <c r="AH78" s="939"/>
      <c r="AI78" s="879"/>
      <c r="AJ78" s="856"/>
      <c r="AK78" s="885"/>
      <c r="AL78" s="885"/>
    </row>
    <row r="79" spans="1:38" s="422" customFormat="1" ht="12.75" customHeight="1">
      <c r="A79" s="348">
        <v>14</v>
      </c>
      <c r="B79" s="441">
        <v>308</v>
      </c>
      <c r="C79" s="349" t="s">
        <v>516</v>
      </c>
      <c r="D79" s="350">
        <f>S79+V79+Y79+AB79+AE79</f>
        <v>0.03998842592592593</v>
      </c>
      <c r="E79" s="351" t="e">
        <f>IF(#REF!&gt;D79,#REF!-D79,"")</f>
        <v>#REF!</v>
      </c>
      <c r="F79" s="351"/>
      <c r="G79" s="352">
        <f>T79+W79+Z79+AC79+AF79</f>
        <v>10</v>
      </c>
      <c r="H79" s="353">
        <f>D79/G79</f>
        <v>0.003998842592592593</v>
      </c>
      <c r="I79" s="354"/>
      <c r="J79" s="355"/>
      <c r="K79" s="356"/>
      <c r="L79" s="356"/>
      <c r="M79" s="357">
        <v>8</v>
      </c>
      <c r="N79" s="434" t="s">
        <v>17</v>
      </c>
      <c r="O79" s="349" t="s">
        <v>35</v>
      </c>
      <c r="P79" s="349">
        <v>1991</v>
      </c>
      <c r="Q79" s="349" t="s">
        <v>69</v>
      </c>
      <c r="R79" s="359" t="s">
        <v>24</v>
      </c>
      <c r="S79" s="442"/>
      <c r="T79" s="361"/>
      <c r="U79" s="362"/>
      <c r="V79" s="416"/>
      <c r="W79" s="361"/>
      <c r="X79" s="362"/>
      <c r="Y79" s="416"/>
      <c r="Z79" s="361"/>
      <c r="AA79" s="362"/>
      <c r="AB79" s="416"/>
      <c r="AC79" s="364"/>
      <c r="AD79" s="362"/>
      <c r="AE79" s="416">
        <v>0.03998842592592593</v>
      </c>
      <c r="AF79" s="361">
        <v>10</v>
      </c>
      <c r="AG79" s="362">
        <f>AE79/AF79</f>
        <v>0.003998842592592593</v>
      </c>
      <c r="AH79" s="939"/>
      <c r="AI79" s="879"/>
      <c r="AJ79" s="856"/>
      <c r="AK79" s="885"/>
      <c r="AL79" s="885"/>
    </row>
    <row r="80" spans="1:38" s="399" customFormat="1" ht="12.75" customHeight="1">
      <c r="A80" s="933">
        <v>63</v>
      </c>
      <c r="B80" s="934">
        <v>266</v>
      </c>
      <c r="C80" s="370" t="s">
        <v>368</v>
      </c>
      <c r="D80" s="935">
        <f>S80+V80+Y80+AB80+AE80</f>
        <v>0.06622685185185186</v>
      </c>
      <c r="E80" s="936">
        <f>IF(D81&gt;D80,D81-D80,"")</f>
      </c>
      <c r="F80" s="936"/>
      <c r="G80" s="937">
        <f>T80+W80+Z80+AC80+AF80</f>
        <v>10</v>
      </c>
      <c r="H80" s="938">
        <f>D80/G80</f>
        <v>0.0066226851851851854</v>
      </c>
      <c r="I80" s="407"/>
      <c r="J80" s="371"/>
      <c r="K80" s="372">
        <v>40</v>
      </c>
      <c r="L80" s="372"/>
      <c r="M80" s="373"/>
      <c r="N80" s="341" t="s">
        <v>17</v>
      </c>
      <c r="O80" s="370" t="s">
        <v>15</v>
      </c>
      <c r="P80" s="370">
        <v>1949</v>
      </c>
      <c r="Q80" s="370" t="s">
        <v>40</v>
      </c>
      <c r="R80" s="374" t="s">
        <v>241</v>
      </c>
      <c r="S80" s="880"/>
      <c r="T80" s="395"/>
      <c r="U80" s="396"/>
      <c r="V80" s="394"/>
      <c r="W80" s="395"/>
      <c r="X80" s="396"/>
      <c r="Y80" s="394">
        <v>0.06622685185185186</v>
      </c>
      <c r="Z80" s="395">
        <v>10</v>
      </c>
      <c r="AA80" s="396">
        <f>Y80/Z80</f>
        <v>0.0066226851851851854</v>
      </c>
      <c r="AB80" s="394"/>
      <c r="AC80" s="398"/>
      <c r="AD80" s="396"/>
      <c r="AE80" s="394"/>
      <c r="AF80" s="395"/>
      <c r="AG80" s="343"/>
      <c r="AH80" s="868"/>
      <c r="AI80" s="869"/>
      <c r="AJ80" s="870"/>
      <c r="AK80" s="871"/>
      <c r="AL80" s="871"/>
    </row>
    <row r="81" spans="1:38" s="962" customFormat="1" ht="12.75" customHeight="1" thickBot="1">
      <c r="A81" s="940">
        <v>15</v>
      </c>
      <c r="B81" s="941">
        <v>253</v>
      </c>
      <c r="C81" s="942" t="s">
        <v>369</v>
      </c>
      <c r="D81" s="943">
        <f>S81+V81+Y81+AB81+AE81</f>
        <v>0.02736111111111111</v>
      </c>
      <c r="E81" s="944" t="e">
        <f>IF(#REF!&gt;D81,#REF!-D81,"")</f>
        <v>#REF!</v>
      </c>
      <c r="F81" s="944"/>
      <c r="G81" s="945">
        <f>T81+W81+Z81+AC81+AF81</f>
        <v>5</v>
      </c>
      <c r="H81" s="946">
        <f>D81/G81</f>
        <v>0.005472222222222222</v>
      </c>
      <c r="I81" s="947"/>
      <c r="J81" s="948">
        <v>8</v>
      </c>
      <c r="K81" s="949"/>
      <c r="L81" s="949"/>
      <c r="M81" s="950"/>
      <c r="N81" s="951" t="s">
        <v>17</v>
      </c>
      <c r="O81" s="942" t="s">
        <v>35</v>
      </c>
      <c r="P81" s="942">
        <v>1966</v>
      </c>
      <c r="Q81" s="942" t="s">
        <v>39</v>
      </c>
      <c r="R81" s="952" t="s">
        <v>52</v>
      </c>
      <c r="S81" s="953"/>
      <c r="T81" s="954"/>
      <c r="U81" s="955"/>
      <c r="V81" s="956">
        <v>0.02736111111111111</v>
      </c>
      <c r="W81" s="954">
        <v>5</v>
      </c>
      <c r="X81" s="955">
        <f>V81/W81</f>
        <v>0.005472222222222222</v>
      </c>
      <c r="Y81" s="956"/>
      <c r="Z81" s="954"/>
      <c r="AA81" s="955"/>
      <c r="AB81" s="956"/>
      <c r="AC81" s="957"/>
      <c r="AD81" s="955"/>
      <c r="AE81" s="956"/>
      <c r="AF81" s="954"/>
      <c r="AG81" s="955"/>
      <c r="AH81" s="958"/>
      <c r="AI81" s="959"/>
      <c r="AJ81" s="960"/>
      <c r="AK81" s="961"/>
      <c r="AL81" s="961"/>
    </row>
    <row r="82" spans="1:59" ht="33.75" customHeight="1" thickBot="1" thickTop="1">
      <c r="A82" s="963" t="s">
        <v>284</v>
      </c>
      <c r="B82" s="964" t="s">
        <v>285</v>
      </c>
      <c r="C82" s="306" t="s">
        <v>2</v>
      </c>
      <c r="D82" s="965" t="s">
        <v>10</v>
      </c>
      <c r="E82" s="966" t="s">
        <v>286</v>
      </c>
      <c r="F82" s="967" t="s">
        <v>287</v>
      </c>
      <c r="G82" s="968" t="s">
        <v>370</v>
      </c>
      <c r="H82" s="969" t="s">
        <v>289</v>
      </c>
      <c r="I82" s="970" t="s">
        <v>290</v>
      </c>
      <c r="J82" s="971" t="s">
        <v>291</v>
      </c>
      <c r="K82" s="971" t="s">
        <v>292</v>
      </c>
      <c r="L82" s="971" t="s">
        <v>293</v>
      </c>
      <c r="M82" s="972" t="s">
        <v>294</v>
      </c>
      <c r="N82" s="973" t="s">
        <v>295</v>
      </c>
      <c r="O82" s="974" t="s">
        <v>5</v>
      </c>
      <c r="P82" s="971" t="s">
        <v>6</v>
      </c>
      <c r="Q82" s="975" t="s">
        <v>7</v>
      </c>
      <c r="R82" s="306" t="s">
        <v>296</v>
      </c>
      <c r="S82" s="976" t="s">
        <v>297</v>
      </c>
      <c r="T82" s="977" t="s">
        <v>371</v>
      </c>
      <c r="U82" s="978" t="s">
        <v>289</v>
      </c>
      <c r="V82" s="976" t="s">
        <v>297</v>
      </c>
      <c r="W82" s="977" t="s">
        <v>371</v>
      </c>
      <c r="X82" s="978" t="s">
        <v>289</v>
      </c>
      <c r="Y82" s="979" t="s">
        <v>297</v>
      </c>
      <c r="Z82" s="977" t="s">
        <v>371</v>
      </c>
      <c r="AA82" s="978" t="s">
        <v>289</v>
      </c>
      <c r="AB82" s="980" t="s">
        <v>297</v>
      </c>
      <c r="AC82" s="981" t="s">
        <v>372</v>
      </c>
      <c r="AD82" s="982" t="s">
        <v>289</v>
      </c>
      <c r="AE82" s="980" t="s">
        <v>297</v>
      </c>
      <c r="AF82" s="981" t="s">
        <v>373</v>
      </c>
      <c r="AG82" s="982" t="s">
        <v>289</v>
      </c>
      <c r="AH82" s="983" t="s">
        <v>297</v>
      </c>
      <c r="AI82" s="981" t="s">
        <v>373</v>
      </c>
      <c r="AJ82" s="984" t="s">
        <v>289</v>
      </c>
      <c r="BE82" s="276"/>
      <c r="BF82" s="276"/>
      <c r="BG82" s="276"/>
    </row>
    <row r="83" spans="1:56" s="464" customFormat="1" ht="12.75" customHeight="1">
      <c r="A83" s="443">
        <v>1</v>
      </c>
      <c r="B83" s="444">
        <v>192</v>
      </c>
      <c r="C83" s="445" t="s">
        <v>374</v>
      </c>
      <c r="D83" s="446">
        <f>V83+Y83+AB83+AE83</f>
        <v>0.09802083333333333</v>
      </c>
      <c r="E83" s="447">
        <f>IF(D84&gt;D83,D84-D83,"")</f>
        <v>0.0012847222222222288</v>
      </c>
      <c r="F83" s="447">
        <f>D83-$D$83</f>
        <v>0</v>
      </c>
      <c r="G83" s="448">
        <f>W83+Z83+AC83+AF83</f>
        <v>21.0975</v>
      </c>
      <c r="H83" s="449">
        <f>D83/G83</f>
        <v>0.004646087609116404</v>
      </c>
      <c r="I83" s="450">
        <v>2</v>
      </c>
      <c r="J83" s="451">
        <v>2</v>
      </c>
      <c r="K83" s="452">
        <v>1</v>
      </c>
      <c r="L83" s="452">
        <v>2</v>
      </c>
      <c r="M83" s="453">
        <v>1</v>
      </c>
      <c r="N83" s="454" t="s">
        <v>58</v>
      </c>
      <c r="O83" s="455" t="s">
        <v>15</v>
      </c>
      <c r="P83" s="455">
        <v>1978</v>
      </c>
      <c r="Q83" s="455" t="s">
        <v>22</v>
      </c>
      <c r="R83" s="456" t="s">
        <v>52</v>
      </c>
      <c r="S83" s="985">
        <v>0.02383101851851852</v>
      </c>
      <c r="T83" s="986">
        <v>5</v>
      </c>
      <c r="U83" s="987">
        <f>S83/T83</f>
        <v>0.004766203703703704</v>
      </c>
      <c r="V83" s="460">
        <v>0.023483796296296298</v>
      </c>
      <c r="W83" s="458">
        <v>5</v>
      </c>
      <c r="X83" s="459">
        <f>V83/W83</f>
        <v>0.00469675925925926</v>
      </c>
      <c r="Y83" s="460">
        <v>0.023344907407407408</v>
      </c>
      <c r="Z83" s="458">
        <v>5</v>
      </c>
      <c r="AA83" s="459">
        <f>Y83/Z83</f>
        <v>0.004668981481481481</v>
      </c>
      <c r="AB83" s="460">
        <v>0.028101851851851854</v>
      </c>
      <c r="AC83" s="461">
        <v>6.0975</v>
      </c>
      <c r="AD83" s="459">
        <f>AB83/AC83</f>
        <v>0.004608749791201616</v>
      </c>
      <c r="AE83" s="460">
        <v>0.02309027777777778</v>
      </c>
      <c r="AF83" s="458">
        <v>5</v>
      </c>
      <c r="AG83" s="459">
        <f>AE83/AF83</f>
        <v>0.004618055555555556</v>
      </c>
      <c r="AH83" s="988"/>
      <c r="AI83" s="989"/>
      <c r="AJ83" s="990"/>
      <c r="AK83" s="462"/>
      <c r="AL83" s="462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</row>
    <row r="84" spans="1:56" s="473" customFormat="1" ht="12.75" customHeight="1">
      <c r="A84" s="479">
        <v>2</v>
      </c>
      <c r="B84" s="444">
        <v>186</v>
      </c>
      <c r="C84" s="455" t="s">
        <v>379</v>
      </c>
      <c r="D84" s="465">
        <f>S84+V84+Y84+AB84+AE84</f>
        <v>0.09930555555555556</v>
      </c>
      <c r="E84" s="466">
        <f>IF(D87&gt;D84,D87-D84,"")</f>
        <v>0.020972222222222225</v>
      </c>
      <c r="F84" s="466"/>
      <c r="G84" s="467">
        <f>T84+W84+Z84+AC84+AF84</f>
        <v>21.0975</v>
      </c>
      <c r="H84" s="468">
        <f>D84/G84</f>
        <v>0.004706982133217469</v>
      </c>
      <c r="I84" s="469">
        <v>1</v>
      </c>
      <c r="J84" s="451"/>
      <c r="K84" s="452">
        <v>2</v>
      </c>
      <c r="L84" s="452">
        <v>1</v>
      </c>
      <c r="M84" s="453">
        <v>2</v>
      </c>
      <c r="N84" s="470" t="s">
        <v>58</v>
      </c>
      <c r="O84" s="455" t="s">
        <v>15</v>
      </c>
      <c r="P84" s="455">
        <v>2004</v>
      </c>
      <c r="Q84" s="455" t="s">
        <v>16</v>
      </c>
      <c r="R84" s="456" t="s">
        <v>52</v>
      </c>
      <c r="S84" s="471">
        <v>0.023391203703703702</v>
      </c>
      <c r="T84" s="458">
        <v>5</v>
      </c>
      <c r="U84" s="459">
        <f>S84/T84</f>
        <v>0.004678240740740741</v>
      </c>
      <c r="V84" s="472"/>
      <c r="W84" s="458"/>
      <c r="X84" s="459"/>
      <c r="Y84" s="472">
        <v>0.024328703703703703</v>
      </c>
      <c r="Z84" s="458">
        <v>5</v>
      </c>
      <c r="AA84" s="459">
        <f>Y84/Z84</f>
        <v>0.004865740740740741</v>
      </c>
      <c r="AB84" s="472">
        <v>0.02791666666666667</v>
      </c>
      <c r="AC84" s="461">
        <v>6.0975</v>
      </c>
      <c r="AD84" s="459">
        <f>AB84/AC84</f>
        <v>0.004578379117124505</v>
      </c>
      <c r="AE84" s="472">
        <v>0.023668981481481485</v>
      </c>
      <c r="AF84" s="458">
        <v>5</v>
      </c>
      <c r="AG84" s="459">
        <f>AE84/AF84</f>
        <v>0.004733796296296297</v>
      </c>
      <c r="AH84" s="988"/>
      <c r="AI84" s="989"/>
      <c r="AJ84" s="990"/>
      <c r="AK84" s="462"/>
      <c r="AL84" s="462"/>
      <c r="AM84" s="463"/>
      <c r="AN84" s="463"/>
      <c r="AO84" s="463"/>
      <c r="AP84" s="463"/>
      <c r="AQ84" s="463"/>
      <c r="AR84" s="463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</row>
    <row r="85" spans="1:56" s="423" customFormat="1" ht="12.75" customHeight="1">
      <c r="A85" s="443">
        <v>3</v>
      </c>
      <c r="B85" s="444">
        <v>98</v>
      </c>
      <c r="C85" s="455" t="s">
        <v>375</v>
      </c>
      <c r="D85" s="465">
        <f>S85+V85+AB85+AE85</f>
        <v>0.10194444444444445</v>
      </c>
      <c r="E85" s="466">
        <f>IF(D86&gt;D85,D86-D85,"")</f>
        <v>0.005208333333333329</v>
      </c>
      <c r="F85" s="466">
        <f>D85-$D$83</f>
        <v>0.003923611111111114</v>
      </c>
      <c r="G85" s="467">
        <f>T85+W85+AC85+AF85</f>
        <v>21.0975</v>
      </c>
      <c r="H85" s="468">
        <f>D85/G85</f>
        <v>0.0048320627773169545</v>
      </c>
      <c r="I85" s="469">
        <v>3</v>
      </c>
      <c r="J85" s="451">
        <v>1</v>
      </c>
      <c r="K85" s="452">
        <v>3</v>
      </c>
      <c r="L85" s="452">
        <v>3</v>
      </c>
      <c r="M85" s="453">
        <v>3</v>
      </c>
      <c r="N85" s="470" t="s">
        <v>58</v>
      </c>
      <c r="O85" s="455" t="s">
        <v>15</v>
      </c>
      <c r="P85" s="455">
        <v>2000</v>
      </c>
      <c r="Q85" s="455" t="s">
        <v>16</v>
      </c>
      <c r="R85" s="456" t="s">
        <v>81</v>
      </c>
      <c r="S85" s="471">
        <v>0.0253125</v>
      </c>
      <c r="T85" s="458">
        <v>5</v>
      </c>
      <c r="U85" s="459">
        <f>S85/T85</f>
        <v>0.0050625</v>
      </c>
      <c r="V85" s="472">
        <v>0.0234375</v>
      </c>
      <c r="W85" s="458">
        <v>5</v>
      </c>
      <c r="X85" s="459">
        <f>V85/W85</f>
        <v>0.0046875</v>
      </c>
      <c r="Y85" s="991">
        <v>0.02695601851851852</v>
      </c>
      <c r="Z85" s="986">
        <v>5</v>
      </c>
      <c r="AA85" s="987">
        <f>Y85/Z85</f>
        <v>0.0053912037037037045</v>
      </c>
      <c r="AB85" s="472">
        <v>0.029108796296296296</v>
      </c>
      <c r="AC85" s="461">
        <v>6.0975</v>
      </c>
      <c r="AD85" s="459">
        <f>AB85/AC85</f>
        <v>0.004773890331495907</v>
      </c>
      <c r="AE85" s="472">
        <v>0.024085648148148148</v>
      </c>
      <c r="AF85" s="458">
        <v>5</v>
      </c>
      <c r="AG85" s="459">
        <f>AE85/AF85</f>
        <v>0.0048171296296296295</v>
      </c>
      <c r="AH85" s="992"/>
      <c r="AI85" s="989"/>
      <c r="AJ85" s="990"/>
      <c r="AK85" s="365"/>
      <c r="AL85" s="365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  <c r="BC85" s="366"/>
      <c r="BD85" s="366"/>
    </row>
    <row r="86" spans="1:56" s="423" customFormat="1" ht="12.75" customHeight="1">
      <c r="A86" s="348">
        <v>1</v>
      </c>
      <c r="B86" s="41">
        <v>184</v>
      </c>
      <c r="C86" s="349" t="s">
        <v>380</v>
      </c>
      <c r="D86" s="474">
        <f>S86+V86+Y86+AB86+AE86</f>
        <v>0.10715277777777778</v>
      </c>
      <c r="E86" s="475">
        <f>IF(D87&gt;D86,D87-D86,"")</f>
        <v>0.013125000000000012</v>
      </c>
      <c r="F86" s="475"/>
      <c r="G86" s="476">
        <f>T86+W86+Z86+AC86+AF86</f>
        <v>21.0975</v>
      </c>
      <c r="H86" s="477">
        <f>D86/G86</f>
        <v>0.00507893246961857</v>
      </c>
      <c r="I86" s="354">
        <v>1</v>
      </c>
      <c r="J86" s="355">
        <v>1</v>
      </c>
      <c r="K86" s="356"/>
      <c r="L86" s="356">
        <v>1</v>
      </c>
      <c r="M86" s="357">
        <v>1</v>
      </c>
      <c r="N86" s="358" t="s">
        <v>58</v>
      </c>
      <c r="O86" s="349" t="s">
        <v>35</v>
      </c>
      <c r="P86" s="349">
        <v>1977</v>
      </c>
      <c r="Q86" s="349" t="s">
        <v>38</v>
      </c>
      <c r="R86" s="359" t="s">
        <v>52</v>
      </c>
      <c r="S86" s="416">
        <v>0.026053240740740738</v>
      </c>
      <c r="T86" s="361">
        <v>5</v>
      </c>
      <c r="U86" s="362">
        <f>S86/T86</f>
        <v>0.005210648148148147</v>
      </c>
      <c r="V86" s="360">
        <v>0.025358796296296296</v>
      </c>
      <c r="W86" s="361">
        <v>5</v>
      </c>
      <c r="X86" s="362">
        <f>V86/W86</f>
        <v>0.005071759259259259</v>
      </c>
      <c r="Y86" s="360"/>
      <c r="Z86" s="361"/>
      <c r="AA86" s="362"/>
      <c r="AB86" s="360">
        <v>0.03078703703703704</v>
      </c>
      <c r="AC86" s="478">
        <v>6.0975</v>
      </c>
      <c r="AD86" s="362">
        <f>AB86/AC86</f>
        <v>0.005049124565319728</v>
      </c>
      <c r="AE86" s="360">
        <v>0.0249537037037037</v>
      </c>
      <c r="AF86" s="361">
        <v>5</v>
      </c>
      <c r="AG86" s="362">
        <f>AE86/AF86</f>
        <v>0.00499074074074074</v>
      </c>
      <c r="AH86" s="993"/>
      <c r="AI86" s="855"/>
      <c r="AJ86" s="856"/>
      <c r="AK86" s="365"/>
      <c r="AL86" s="365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</row>
    <row r="87" spans="1:56" s="423" customFormat="1" ht="12.75" customHeight="1">
      <c r="A87" s="348">
        <v>2</v>
      </c>
      <c r="B87" s="41">
        <v>224</v>
      </c>
      <c r="C87" s="439" t="s">
        <v>376</v>
      </c>
      <c r="D87" s="474">
        <f>S87+V87+Y87+AB87+AE87</f>
        <v>0.12027777777777779</v>
      </c>
      <c r="E87" s="475">
        <f>IF(D88&gt;D87,D88-D87,"")</f>
        <v>0.0017939814814814659</v>
      </c>
      <c r="F87" s="475">
        <f>D87-$D$83</f>
        <v>0.022256944444444454</v>
      </c>
      <c r="G87" s="476">
        <f>T87+W87+Z87+AC87+AF87</f>
        <v>21.0975</v>
      </c>
      <c r="H87" s="477">
        <f>D87/G87</f>
        <v>0.005701044094218641</v>
      </c>
      <c r="I87" s="354">
        <v>2</v>
      </c>
      <c r="J87" s="355">
        <v>2</v>
      </c>
      <c r="K87" s="356">
        <v>1</v>
      </c>
      <c r="L87" s="356">
        <v>4</v>
      </c>
      <c r="M87" s="357"/>
      <c r="N87" s="358" t="s">
        <v>58</v>
      </c>
      <c r="O87" s="349" t="s">
        <v>35</v>
      </c>
      <c r="P87" s="349">
        <v>1962</v>
      </c>
      <c r="Q87" s="349" t="s">
        <v>39</v>
      </c>
      <c r="R87" s="359" t="s">
        <v>14</v>
      </c>
      <c r="S87" s="416">
        <v>0.02832175925925926</v>
      </c>
      <c r="T87" s="361">
        <v>5</v>
      </c>
      <c r="U87" s="362">
        <f>S87/T87</f>
        <v>0.005664351851851852</v>
      </c>
      <c r="V87" s="360">
        <v>0.027650462962962963</v>
      </c>
      <c r="W87" s="361">
        <v>5</v>
      </c>
      <c r="X87" s="362">
        <f>V87/W87</f>
        <v>0.0055300925925925925</v>
      </c>
      <c r="Y87" s="360">
        <v>0.028993055555555553</v>
      </c>
      <c r="Z87" s="361">
        <v>5</v>
      </c>
      <c r="AA87" s="362">
        <f>Y87/Z87</f>
        <v>0.00579861111111111</v>
      </c>
      <c r="AB87" s="360">
        <v>0.035312500000000004</v>
      </c>
      <c r="AC87" s="478">
        <v>6.0975</v>
      </c>
      <c r="AD87" s="362">
        <f>AB87/AC87</f>
        <v>0.005791307913079131</v>
      </c>
      <c r="AE87" s="360"/>
      <c r="AF87" s="361"/>
      <c r="AG87" s="362"/>
      <c r="AH87" s="993"/>
      <c r="AI87" s="855"/>
      <c r="AJ87" s="856"/>
      <c r="AK87" s="365"/>
      <c r="AL87" s="365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6"/>
      <c r="AX87" s="366"/>
      <c r="AY87" s="366"/>
      <c r="AZ87" s="366"/>
      <c r="BA87" s="366"/>
      <c r="BB87" s="366"/>
      <c r="BC87" s="366"/>
      <c r="BD87" s="366"/>
    </row>
    <row r="88" spans="1:56" s="423" customFormat="1" ht="12.75" customHeight="1">
      <c r="A88" s="348">
        <v>3</v>
      </c>
      <c r="B88" s="47">
        <v>100</v>
      </c>
      <c r="C88" s="439" t="s">
        <v>378</v>
      </c>
      <c r="D88" s="474">
        <f>S88+V88+AB88+AE88</f>
        <v>0.12207175925925925</v>
      </c>
      <c r="E88" s="475">
        <f>IF(D89&gt;D88,D89-D88,"")</f>
        <v>0.00016203703703704386</v>
      </c>
      <c r="F88" s="475">
        <f>D88-$D$83</f>
        <v>0.02405092592592592</v>
      </c>
      <c r="G88" s="476">
        <f>T88+W88+AC88+AF88</f>
        <v>21.0975</v>
      </c>
      <c r="H88" s="477">
        <f>D88/G88</f>
        <v>0.005786076988233642</v>
      </c>
      <c r="I88" s="354">
        <v>3</v>
      </c>
      <c r="J88" s="355">
        <v>4</v>
      </c>
      <c r="K88" s="356">
        <v>3</v>
      </c>
      <c r="L88" s="356">
        <v>6</v>
      </c>
      <c r="M88" s="357">
        <v>4</v>
      </c>
      <c r="N88" s="358" t="s">
        <v>58</v>
      </c>
      <c r="O88" s="349" t="s">
        <v>35</v>
      </c>
      <c r="P88" s="349">
        <v>1978</v>
      </c>
      <c r="Q88" s="349" t="s">
        <v>38</v>
      </c>
      <c r="R88" s="359" t="s">
        <v>81</v>
      </c>
      <c r="S88" s="416">
        <v>0.029143518518518517</v>
      </c>
      <c r="T88" s="361">
        <v>5</v>
      </c>
      <c r="U88" s="362">
        <f>S88/T88</f>
        <v>0.005828703703703703</v>
      </c>
      <c r="V88" s="360">
        <v>0.02892361111111111</v>
      </c>
      <c r="W88" s="361">
        <v>5</v>
      </c>
      <c r="X88" s="362">
        <f>V88/W88</f>
        <v>0.0057847222222222215</v>
      </c>
      <c r="Y88" s="851">
        <v>0.029780092592592594</v>
      </c>
      <c r="Z88" s="852">
        <v>5</v>
      </c>
      <c r="AA88" s="853">
        <f>Y88/Z88</f>
        <v>0.0059560185185185185</v>
      </c>
      <c r="AB88" s="360">
        <v>0.03543981481481481</v>
      </c>
      <c r="AC88" s="478">
        <v>6.0975</v>
      </c>
      <c r="AD88" s="362">
        <f>AB88/AC88</f>
        <v>0.005812187751507145</v>
      </c>
      <c r="AE88" s="360">
        <v>0.028564814814814817</v>
      </c>
      <c r="AF88" s="361">
        <v>5</v>
      </c>
      <c r="AG88" s="362">
        <f>AE88/AF88</f>
        <v>0.005712962962962963</v>
      </c>
      <c r="AH88" s="993"/>
      <c r="AI88" s="855"/>
      <c r="AJ88" s="856"/>
      <c r="AK88" s="365"/>
      <c r="AL88" s="365"/>
      <c r="AM88" s="366"/>
      <c r="AN88" s="366"/>
      <c r="AO88" s="366"/>
      <c r="AP88" s="366"/>
      <c r="AQ88" s="366"/>
      <c r="AR88" s="366"/>
      <c r="AS88" s="366"/>
      <c r="AT88" s="366"/>
      <c r="AU88" s="366"/>
      <c r="AV88" s="366"/>
      <c r="AW88" s="366"/>
      <c r="AX88" s="366"/>
      <c r="AY88" s="366"/>
      <c r="AZ88" s="366"/>
      <c r="BA88" s="366"/>
      <c r="BB88" s="366"/>
      <c r="BC88" s="366"/>
      <c r="BD88" s="366"/>
    </row>
    <row r="89" spans="1:56" s="999" customFormat="1" ht="12.75" customHeight="1">
      <c r="A89" s="895">
        <v>4</v>
      </c>
      <c r="B89" s="69">
        <v>229</v>
      </c>
      <c r="C89" s="994" t="s">
        <v>377</v>
      </c>
      <c r="D89" s="545">
        <f>S89+V89+Y89+AB89+AE89</f>
        <v>0.1222337962962963</v>
      </c>
      <c r="E89" s="995">
        <f>IF(D90&gt;D89,D90-D89,"")</f>
        <v>0.013564814814814807</v>
      </c>
      <c r="F89" s="995">
        <f>D89-$D$83</f>
        <v>0.024212962962962964</v>
      </c>
      <c r="G89" s="547">
        <f>T89+W89+Z89+AC89+AF89</f>
        <v>21.0975</v>
      </c>
      <c r="H89" s="548">
        <f>D89/G89</f>
        <v>0.005793757378660803</v>
      </c>
      <c r="I89" s="563">
        <v>4</v>
      </c>
      <c r="J89" s="564">
        <v>3</v>
      </c>
      <c r="K89" s="565">
        <v>1</v>
      </c>
      <c r="L89" s="565">
        <v>4</v>
      </c>
      <c r="M89" s="412"/>
      <c r="N89" s="432" t="s">
        <v>58</v>
      </c>
      <c r="O89" s="562" t="s">
        <v>35</v>
      </c>
      <c r="P89" s="562">
        <v>1973</v>
      </c>
      <c r="Q89" s="562" t="s">
        <v>38</v>
      </c>
      <c r="R89" s="414" t="s">
        <v>101</v>
      </c>
      <c r="S89" s="415">
        <v>0.029780092592592594</v>
      </c>
      <c r="T89" s="420">
        <v>5</v>
      </c>
      <c r="U89" s="903">
        <f>S89/T89</f>
        <v>0.0059560185185185185</v>
      </c>
      <c r="V89" s="433">
        <v>0.028148148148148148</v>
      </c>
      <c r="W89" s="420">
        <v>5</v>
      </c>
      <c r="X89" s="903">
        <f>V89/W89</f>
        <v>0.005629629629629629</v>
      </c>
      <c r="Y89" s="433">
        <v>0.028993055555555553</v>
      </c>
      <c r="Z89" s="420">
        <v>5</v>
      </c>
      <c r="AA89" s="903">
        <f>Y89/Z89</f>
        <v>0.00579861111111111</v>
      </c>
      <c r="AB89" s="433">
        <v>0.035312500000000004</v>
      </c>
      <c r="AC89" s="996">
        <v>6.0975</v>
      </c>
      <c r="AD89" s="903">
        <f>AB89/AC89</f>
        <v>0.005791307913079131</v>
      </c>
      <c r="AE89" s="433"/>
      <c r="AF89" s="420"/>
      <c r="AG89" s="903"/>
      <c r="AH89" s="997"/>
      <c r="AI89" s="998"/>
      <c r="AJ89" s="906"/>
      <c r="AK89" s="365"/>
      <c r="AL89" s="365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6"/>
      <c r="AY89" s="366"/>
      <c r="AZ89" s="366"/>
      <c r="BA89" s="366"/>
      <c r="BB89" s="366"/>
      <c r="BC89" s="366"/>
      <c r="BD89" s="366"/>
    </row>
    <row r="90" spans="1:38" s="1010" customFormat="1" ht="12.75" customHeight="1" thickBot="1">
      <c r="A90" s="1000">
        <v>4</v>
      </c>
      <c r="B90" s="588">
        <v>212</v>
      </c>
      <c r="C90" s="1001" t="s">
        <v>381</v>
      </c>
      <c r="D90" s="590">
        <f>S90+V90+Y90+AB90+AE90</f>
        <v>0.1357986111111111</v>
      </c>
      <c r="E90" s="591">
        <f>IF(D91&gt;D90,D91-D90,"")</f>
      </c>
      <c r="F90" s="591"/>
      <c r="G90" s="593">
        <f>T90+W90+Z90+AC90+AF90</f>
        <v>21.0975</v>
      </c>
      <c r="H90" s="594">
        <f>D90/G90</f>
        <v>0.006436715777277455</v>
      </c>
      <c r="I90" s="595">
        <v>4</v>
      </c>
      <c r="J90" s="596"/>
      <c r="K90" s="597">
        <v>5</v>
      </c>
      <c r="L90" s="597">
        <v>6</v>
      </c>
      <c r="M90" s="598">
        <v>6</v>
      </c>
      <c r="N90" s="1002" t="s">
        <v>58</v>
      </c>
      <c r="O90" s="589" t="s">
        <v>15</v>
      </c>
      <c r="P90" s="589">
        <v>1941</v>
      </c>
      <c r="Q90" s="589" t="s">
        <v>49</v>
      </c>
      <c r="R90" s="1003" t="s">
        <v>14</v>
      </c>
      <c r="S90" s="1004">
        <v>0.03225694444444444</v>
      </c>
      <c r="T90" s="606">
        <v>5</v>
      </c>
      <c r="U90" s="602">
        <f>S90/T90</f>
        <v>0.0064513888888888885</v>
      </c>
      <c r="V90" s="1004"/>
      <c r="W90" s="606"/>
      <c r="X90" s="602"/>
      <c r="Y90" s="1004">
        <v>0.033229166666666664</v>
      </c>
      <c r="Z90" s="606">
        <v>5</v>
      </c>
      <c r="AA90" s="602">
        <f>Y90/Z90</f>
        <v>0.006645833333333333</v>
      </c>
      <c r="AB90" s="1004">
        <v>0.03923611111111111</v>
      </c>
      <c r="AC90" s="1005">
        <v>6.0975</v>
      </c>
      <c r="AD90" s="602">
        <f>AB90/AC90</f>
        <v>0.006434786570087923</v>
      </c>
      <c r="AE90" s="1004">
        <v>0.03107638888888889</v>
      </c>
      <c r="AF90" s="606">
        <v>5</v>
      </c>
      <c r="AG90" s="602">
        <f>AE90/AF90</f>
        <v>0.006215277777777778</v>
      </c>
      <c r="AH90" s="1006"/>
      <c r="AI90" s="1007"/>
      <c r="AJ90" s="1008"/>
      <c r="AK90" s="1009"/>
      <c r="AL90" s="1009"/>
    </row>
    <row r="91" spans="1:56" s="421" customFormat="1" ht="12.75" customHeight="1">
      <c r="A91" s="443">
        <v>5</v>
      </c>
      <c r="B91" s="444">
        <v>272</v>
      </c>
      <c r="C91" s="445" t="s">
        <v>382</v>
      </c>
      <c r="D91" s="446">
        <f>S91+V91+Y91+AB91+AE91</f>
        <v>0.08854166666666666</v>
      </c>
      <c r="E91" s="447"/>
      <c r="F91" s="447"/>
      <c r="G91" s="448">
        <f>T91+W91+Z91+AC91+AF91</f>
        <v>16.0975</v>
      </c>
      <c r="H91" s="449">
        <f>D91/G91</f>
        <v>0.005500336491173577</v>
      </c>
      <c r="I91" s="469"/>
      <c r="J91" s="451"/>
      <c r="K91" s="452">
        <v>4</v>
      </c>
      <c r="L91" s="452">
        <v>5</v>
      </c>
      <c r="M91" s="453">
        <v>5</v>
      </c>
      <c r="N91" s="454" t="s">
        <v>58</v>
      </c>
      <c r="O91" s="455" t="s">
        <v>15</v>
      </c>
      <c r="P91" s="455">
        <v>1966</v>
      </c>
      <c r="Q91" s="455" t="s">
        <v>25</v>
      </c>
      <c r="R91" s="456" t="s">
        <v>52</v>
      </c>
      <c r="S91" s="457"/>
      <c r="T91" s="458"/>
      <c r="U91" s="459"/>
      <c r="V91" s="460"/>
      <c r="W91" s="458"/>
      <c r="X91" s="459"/>
      <c r="Y91" s="460">
        <v>0.02767361111111111</v>
      </c>
      <c r="Z91" s="458">
        <v>5</v>
      </c>
      <c r="AA91" s="459">
        <f>Y91/Z91</f>
        <v>0.005534722222222222</v>
      </c>
      <c r="AB91" s="460">
        <v>0.03435185185185185</v>
      </c>
      <c r="AC91" s="461">
        <v>6.0975</v>
      </c>
      <c r="AD91" s="459">
        <f>AB91/AC91</f>
        <v>0.005633760041304116</v>
      </c>
      <c r="AE91" s="460">
        <v>0.026516203703703698</v>
      </c>
      <c r="AF91" s="458">
        <v>5</v>
      </c>
      <c r="AG91" s="459">
        <f>AE91/AF91</f>
        <v>0.0053032407407407394</v>
      </c>
      <c r="AH91" s="988"/>
      <c r="AI91" s="989"/>
      <c r="AJ91" s="990"/>
      <c r="AK91" s="365"/>
      <c r="AL91" s="365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  <c r="BC91" s="366"/>
      <c r="BD91" s="366"/>
    </row>
    <row r="92" spans="1:56" s="423" customFormat="1" ht="12.75" customHeight="1">
      <c r="A92" s="348">
        <v>5</v>
      </c>
      <c r="B92" s="47">
        <v>271</v>
      </c>
      <c r="C92" s="349" t="s">
        <v>383</v>
      </c>
      <c r="D92" s="474">
        <f>S92+V92+Y92+AB92+AE92</f>
        <v>0.10189814814814814</v>
      </c>
      <c r="E92" s="475"/>
      <c r="F92" s="475"/>
      <c r="G92" s="476">
        <f>T92+W92+Z92+AC92+AF92</f>
        <v>16.0975</v>
      </c>
      <c r="H92" s="477">
        <f>D92/G92</f>
        <v>0.006330060453371526</v>
      </c>
      <c r="I92" s="354"/>
      <c r="J92" s="355"/>
      <c r="K92" s="356">
        <v>4</v>
      </c>
      <c r="L92" s="356">
        <v>7</v>
      </c>
      <c r="M92" s="357">
        <v>5</v>
      </c>
      <c r="N92" s="358" t="s">
        <v>58</v>
      </c>
      <c r="O92" s="349" t="s">
        <v>35</v>
      </c>
      <c r="P92" s="349">
        <v>1965</v>
      </c>
      <c r="Q92" s="349" t="s">
        <v>39</v>
      </c>
      <c r="R92" s="359" t="s">
        <v>52</v>
      </c>
      <c r="S92" s="416"/>
      <c r="T92" s="361"/>
      <c r="U92" s="362"/>
      <c r="V92" s="360"/>
      <c r="W92" s="361"/>
      <c r="X92" s="362"/>
      <c r="Y92" s="360">
        <v>0.03417824074074074</v>
      </c>
      <c r="Z92" s="361">
        <v>5</v>
      </c>
      <c r="AA92" s="362">
        <f>Y92/Z92</f>
        <v>0.006835648148148148</v>
      </c>
      <c r="AB92" s="360">
        <v>0.038425925925925926</v>
      </c>
      <c r="AC92" s="478">
        <v>6.0975</v>
      </c>
      <c r="AD92" s="362">
        <f>AB92/AC92</f>
        <v>0.006301914871000562</v>
      </c>
      <c r="AE92" s="360">
        <v>0.02929398148148148</v>
      </c>
      <c r="AF92" s="361">
        <v>5</v>
      </c>
      <c r="AG92" s="362">
        <f>AE92/AF92</f>
        <v>0.005858796296296296</v>
      </c>
      <c r="AH92" s="993"/>
      <c r="AI92" s="855"/>
      <c r="AJ92" s="856"/>
      <c r="AK92" s="365"/>
      <c r="AL92" s="365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366"/>
      <c r="BC92" s="366"/>
      <c r="BD92" s="366"/>
    </row>
    <row r="93" spans="1:56" s="473" customFormat="1" ht="12.75" customHeight="1">
      <c r="A93" s="443">
        <v>6</v>
      </c>
      <c r="B93" s="480">
        <v>283</v>
      </c>
      <c r="C93" s="445" t="s">
        <v>384</v>
      </c>
      <c r="D93" s="465">
        <f>S93+V93+Y93+AB93+AE93</f>
        <v>0.053344907407407396</v>
      </c>
      <c r="E93" s="466"/>
      <c r="F93" s="466"/>
      <c r="G93" s="467">
        <f>T93+W93+Z93+AC93+AF93</f>
        <v>11.0975</v>
      </c>
      <c r="H93" s="468">
        <f>D93/G93</f>
        <v>0.0048069301561078975</v>
      </c>
      <c r="I93" s="469"/>
      <c r="J93" s="451"/>
      <c r="K93" s="452"/>
      <c r="L93" s="452">
        <v>4</v>
      </c>
      <c r="M93" s="453">
        <v>4</v>
      </c>
      <c r="N93" s="470" t="s">
        <v>58</v>
      </c>
      <c r="O93" s="455" t="s">
        <v>15</v>
      </c>
      <c r="P93" s="455">
        <v>1963</v>
      </c>
      <c r="Q93" s="455" t="s">
        <v>25</v>
      </c>
      <c r="R93" s="456" t="s">
        <v>259</v>
      </c>
      <c r="S93" s="457"/>
      <c r="T93" s="458"/>
      <c r="U93" s="459"/>
      <c r="V93" s="472"/>
      <c r="W93" s="458"/>
      <c r="X93" s="459"/>
      <c r="Y93" s="472"/>
      <c r="Z93" s="458"/>
      <c r="AA93" s="459"/>
      <c r="AB93" s="472">
        <v>0.02918981481481481</v>
      </c>
      <c r="AC93" s="481">
        <v>6.0975</v>
      </c>
      <c r="AD93" s="459">
        <f>AB93/AC93</f>
        <v>0.004787177501404643</v>
      </c>
      <c r="AE93" s="472">
        <v>0.02415509259259259</v>
      </c>
      <c r="AF93" s="458">
        <v>5</v>
      </c>
      <c r="AG93" s="459">
        <f>AE93/AF93</f>
        <v>0.0048310185185185175</v>
      </c>
      <c r="AH93" s="988"/>
      <c r="AI93" s="989"/>
      <c r="AJ93" s="990"/>
      <c r="AK93" s="462"/>
      <c r="AL93" s="462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</row>
    <row r="94" spans="1:56" s="423" customFormat="1" ht="12.75" customHeight="1">
      <c r="A94" s="348">
        <v>6</v>
      </c>
      <c r="B94" s="47">
        <v>99</v>
      </c>
      <c r="C94" s="349" t="s">
        <v>348</v>
      </c>
      <c r="D94" s="474">
        <f>S94+V94+Y94+AB94+AE94</f>
        <v>0.056111111111111105</v>
      </c>
      <c r="E94" s="475">
        <f>IF(D96&gt;D94,D96-D94,"")</f>
        <v>0.01649305555555556</v>
      </c>
      <c r="F94" s="475"/>
      <c r="G94" s="476">
        <f>T94+W94+Z94+AC94+AF94</f>
        <v>11.0975</v>
      </c>
      <c r="H94" s="477">
        <f>D94/G94</f>
        <v>0.0050561938374508765</v>
      </c>
      <c r="I94" s="354"/>
      <c r="J94" s="355"/>
      <c r="K94" s="356"/>
      <c r="L94" s="356">
        <v>2</v>
      </c>
      <c r="M94" s="357">
        <v>2</v>
      </c>
      <c r="N94" s="358" t="s">
        <v>58</v>
      </c>
      <c r="O94" s="349" t="s">
        <v>35</v>
      </c>
      <c r="P94" s="349">
        <v>1978</v>
      </c>
      <c r="Q94" s="349" t="s">
        <v>38</v>
      </c>
      <c r="R94" s="359" t="s">
        <v>81</v>
      </c>
      <c r="S94" s="416"/>
      <c r="T94" s="361"/>
      <c r="U94" s="362"/>
      <c r="V94" s="360"/>
      <c r="W94" s="361"/>
      <c r="X94" s="362"/>
      <c r="Y94" s="360"/>
      <c r="Z94" s="361"/>
      <c r="AA94" s="362"/>
      <c r="AB94" s="360">
        <v>0.03091435185185185</v>
      </c>
      <c r="AC94" s="478">
        <v>6.0975</v>
      </c>
      <c r="AD94" s="362">
        <f>AB94/AC94</f>
        <v>0.0050700044037477405</v>
      </c>
      <c r="AE94" s="360">
        <v>0.025196759259259256</v>
      </c>
      <c r="AF94" s="361">
        <v>5</v>
      </c>
      <c r="AG94" s="362">
        <f>AE94/AF94</f>
        <v>0.005039351851851851</v>
      </c>
      <c r="AH94" s="993"/>
      <c r="AI94" s="855"/>
      <c r="AJ94" s="856"/>
      <c r="AK94" s="365"/>
      <c r="AL94" s="365"/>
      <c r="AM94" s="366"/>
      <c r="AN94" s="366"/>
      <c r="AO94" s="366"/>
      <c r="AP94" s="366"/>
      <c r="AQ94" s="366"/>
      <c r="AR94" s="366"/>
      <c r="AS94" s="366"/>
      <c r="AT94" s="366"/>
      <c r="AU94" s="366"/>
      <c r="AV94" s="366"/>
      <c r="AW94" s="366"/>
      <c r="AX94" s="366"/>
      <c r="AY94" s="366"/>
      <c r="AZ94" s="366"/>
      <c r="BA94" s="366"/>
      <c r="BB94" s="366"/>
      <c r="BC94" s="366"/>
      <c r="BD94" s="366"/>
    </row>
    <row r="95" spans="1:56" s="423" customFormat="1" ht="12.75" customHeight="1">
      <c r="A95" s="348">
        <v>7</v>
      </c>
      <c r="B95" s="47">
        <v>282</v>
      </c>
      <c r="C95" s="349" t="s">
        <v>385</v>
      </c>
      <c r="D95" s="474">
        <f>S95+V95+Y95+AB95+AE95</f>
        <v>0.06002314814814815</v>
      </c>
      <c r="E95" s="475" t="e">
        <f>IF(#REF!&gt;D95,#REF!-D95,"")</f>
        <v>#REF!</v>
      </c>
      <c r="F95" s="475"/>
      <c r="G95" s="476">
        <f>T95+W95+Z95+AC95+AF95</f>
        <v>11.0975</v>
      </c>
      <c r="H95" s="477">
        <f>D95/G95</f>
        <v>0.005408709001860613</v>
      </c>
      <c r="I95" s="354"/>
      <c r="J95" s="355"/>
      <c r="K95" s="356"/>
      <c r="L95" s="356">
        <v>3</v>
      </c>
      <c r="M95" s="357">
        <v>3</v>
      </c>
      <c r="N95" s="358" t="s">
        <v>58</v>
      </c>
      <c r="O95" s="349" t="s">
        <v>35</v>
      </c>
      <c r="P95" s="349">
        <v>1960</v>
      </c>
      <c r="Q95" s="349" t="s">
        <v>39</v>
      </c>
      <c r="R95" s="359" t="s">
        <v>259</v>
      </c>
      <c r="S95" s="416"/>
      <c r="T95" s="361"/>
      <c r="U95" s="362"/>
      <c r="V95" s="360"/>
      <c r="W95" s="361"/>
      <c r="X95" s="362"/>
      <c r="Y95" s="360"/>
      <c r="Z95" s="361"/>
      <c r="AA95" s="362"/>
      <c r="AB95" s="360">
        <v>0.03328703703703704</v>
      </c>
      <c r="AC95" s="478">
        <v>6.0975</v>
      </c>
      <c r="AD95" s="362">
        <f>AB95/AC95</f>
        <v>0.005459128665360728</v>
      </c>
      <c r="AE95" s="360">
        <v>0.026736111111111113</v>
      </c>
      <c r="AF95" s="361">
        <v>5</v>
      </c>
      <c r="AG95" s="362">
        <f>AE95/AF95</f>
        <v>0.005347222222222223</v>
      </c>
      <c r="AH95" s="993"/>
      <c r="AI95" s="855"/>
      <c r="AJ95" s="856"/>
      <c r="AK95" s="365"/>
      <c r="AL95" s="365"/>
      <c r="AM95" s="366"/>
      <c r="AN95" s="366"/>
      <c r="AO95" s="366"/>
      <c r="AP95" s="366"/>
      <c r="AQ95" s="366"/>
      <c r="AR95" s="366"/>
      <c r="AS95" s="366"/>
      <c r="AT95" s="366"/>
      <c r="AU95" s="366"/>
      <c r="AV95" s="366"/>
      <c r="AW95" s="366"/>
      <c r="AX95" s="366"/>
      <c r="AY95" s="366"/>
      <c r="AZ95" s="366"/>
      <c r="BA95" s="366"/>
      <c r="BB95" s="366"/>
      <c r="BC95" s="366"/>
      <c r="BD95" s="366"/>
    </row>
    <row r="96" spans="1:56" s="999" customFormat="1" ht="12.75" customHeight="1">
      <c r="A96" s="895">
        <v>8</v>
      </c>
      <c r="B96" s="69">
        <v>253</v>
      </c>
      <c r="C96" s="562" t="s">
        <v>369</v>
      </c>
      <c r="D96" s="545">
        <f>S96+V96+Y96+AB96+AE96</f>
        <v>0.07260416666666666</v>
      </c>
      <c r="E96" s="995"/>
      <c r="F96" s="995"/>
      <c r="G96" s="547">
        <f>T96+W96+Z96+AC96+AF96</f>
        <v>11.0975</v>
      </c>
      <c r="H96" s="548">
        <f>D96/G96</f>
        <v>0.006542389427048134</v>
      </c>
      <c r="I96" s="563"/>
      <c r="J96" s="564"/>
      <c r="K96" s="565">
        <v>4</v>
      </c>
      <c r="L96" s="565">
        <v>7</v>
      </c>
      <c r="M96" s="412"/>
      <c r="N96" s="432" t="s">
        <v>58</v>
      </c>
      <c r="O96" s="562" t="s">
        <v>35</v>
      </c>
      <c r="P96" s="562">
        <v>1966</v>
      </c>
      <c r="Q96" s="562" t="s">
        <v>39</v>
      </c>
      <c r="R96" s="414" t="s">
        <v>52</v>
      </c>
      <c r="S96" s="566"/>
      <c r="T96" s="420"/>
      <c r="U96" s="903"/>
      <c r="V96" s="433"/>
      <c r="W96" s="420"/>
      <c r="X96" s="903"/>
      <c r="Y96" s="433">
        <v>0.03417824074074074</v>
      </c>
      <c r="Z96" s="420">
        <v>5</v>
      </c>
      <c r="AA96" s="903">
        <f>Y96/Z96</f>
        <v>0.006835648148148148</v>
      </c>
      <c r="AB96" s="433">
        <v>0.038425925925925926</v>
      </c>
      <c r="AC96" s="996">
        <v>6.0975</v>
      </c>
      <c r="AD96" s="903">
        <f>AB96/AC96</f>
        <v>0.006301914871000562</v>
      </c>
      <c r="AE96" s="433"/>
      <c r="AF96" s="420"/>
      <c r="AG96" s="903"/>
      <c r="AH96" s="997"/>
      <c r="AI96" s="998"/>
      <c r="AJ96" s="906"/>
      <c r="AK96" s="365"/>
      <c r="AL96" s="365"/>
      <c r="AM96" s="366"/>
      <c r="AN96" s="366"/>
      <c r="AO96" s="366"/>
      <c r="AP96" s="366"/>
      <c r="AQ96" s="366"/>
      <c r="AR96" s="366"/>
      <c r="AS96" s="366"/>
      <c r="AT96" s="366"/>
      <c r="AU96" s="366"/>
      <c r="AV96" s="366"/>
      <c r="AW96" s="366"/>
      <c r="AX96" s="366"/>
      <c r="AY96" s="366"/>
      <c r="AZ96" s="366"/>
      <c r="BA96" s="366"/>
      <c r="BB96" s="366"/>
      <c r="BC96" s="366"/>
      <c r="BD96" s="366"/>
    </row>
    <row r="97" spans="1:38" s="488" customFormat="1" ht="12.75" customHeight="1" thickBot="1">
      <c r="A97" s="940">
        <v>9</v>
      </c>
      <c r="B97" s="1011">
        <v>96</v>
      </c>
      <c r="C97" s="1012" t="s">
        <v>386</v>
      </c>
      <c r="D97" s="943">
        <f>S97+V97+Y97+AB97+AE97</f>
        <v>0.030520833333333334</v>
      </c>
      <c r="E97" s="1013"/>
      <c r="F97" s="1013"/>
      <c r="G97" s="1014">
        <f>T97+W97+Z97+AC97+AF97</f>
        <v>5</v>
      </c>
      <c r="H97" s="946">
        <f>D97/G97</f>
        <v>0.006104166666666667</v>
      </c>
      <c r="I97" s="947">
        <v>5</v>
      </c>
      <c r="J97" s="948"/>
      <c r="K97" s="949"/>
      <c r="L97" s="949"/>
      <c r="M97" s="950"/>
      <c r="N97" s="951" t="s">
        <v>58</v>
      </c>
      <c r="O97" s="942" t="s">
        <v>35</v>
      </c>
      <c r="P97" s="942">
        <v>1999</v>
      </c>
      <c r="Q97" s="942" t="s">
        <v>69</v>
      </c>
      <c r="R97" s="952" t="s">
        <v>81</v>
      </c>
      <c r="S97" s="956">
        <v>0.030520833333333334</v>
      </c>
      <c r="T97" s="954">
        <v>5</v>
      </c>
      <c r="U97" s="955">
        <f>S97/T97</f>
        <v>0.006104166666666667</v>
      </c>
      <c r="V97" s="956"/>
      <c r="W97" s="954"/>
      <c r="X97" s="955"/>
      <c r="Y97" s="956"/>
      <c r="Z97" s="954"/>
      <c r="AA97" s="955"/>
      <c r="AB97" s="956"/>
      <c r="AC97" s="1015"/>
      <c r="AD97" s="955"/>
      <c r="AE97" s="956"/>
      <c r="AF97" s="954"/>
      <c r="AG97" s="955"/>
      <c r="AH97" s="1016"/>
      <c r="AI97" s="1017"/>
      <c r="AJ97" s="960"/>
      <c r="AK97" s="1018"/>
      <c r="AL97" s="1018"/>
    </row>
    <row r="98" spans="1:59" ht="24" customHeight="1" thickBot="1" thickTop="1">
      <c r="A98" s="489" t="s">
        <v>387</v>
      </c>
      <c r="B98" s="490" t="s">
        <v>285</v>
      </c>
      <c r="C98" s="491" t="s">
        <v>2</v>
      </c>
      <c r="D98" s="492" t="s">
        <v>10</v>
      </c>
      <c r="E98" s="493" t="s">
        <v>286</v>
      </c>
      <c r="F98" s="1019" t="s">
        <v>287</v>
      </c>
      <c r="G98" s="494" t="s">
        <v>388</v>
      </c>
      <c r="H98" s="495" t="s">
        <v>289</v>
      </c>
      <c r="I98" s="496" t="s">
        <v>290</v>
      </c>
      <c r="J98" s="497" t="s">
        <v>291</v>
      </c>
      <c r="K98" s="497" t="s">
        <v>292</v>
      </c>
      <c r="L98" s="497" t="s">
        <v>293</v>
      </c>
      <c r="M98" s="498" t="s">
        <v>294</v>
      </c>
      <c r="N98" s="499" t="s">
        <v>295</v>
      </c>
      <c r="O98" s="500" t="s">
        <v>5</v>
      </c>
      <c r="P98" s="497" t="s">
        <v>6</v>
      </c>
      <c r="Q98" s="501" t="s">
        <v>7</v>
      </c>
      <c r="R98" s="491" t="s">
        <v>296</v>
      </c>
      <c r="S98" s="502" t="s">
        <v>297</v>
      </c>
      <c r="T98" s="503" t="s">
        <v>389</v>
      </c>
      <c r="U98" s="504" t="s">
        <v>289</v>
      </c>
      <c r="V98" s="502" t="s">
        <v>297</v>
      </c>
      <c r="W98" s="503" t="s">
        <v>389</v>
      </c>
      <c r="X98" s="504" t="s">
        <v>289</v>
      </c>
      <c r="Y98" s="505" t="s">
        <v>297</v>
      </c>
      <c r="Z98" s="503" t="s">
        <v>389</v>
      </c>
      <c r="AA98" s="504" t="s">
        <v>289</v>
      </c>
      <c r="AB98" s="506" t="s">
        <v>297</v>
      </c>
      <c r="AC98" s="503">
        <v>2</v>
      </c>
      <c r="AD98" s="507" t="s">
        <v>289</v>
      </c>
      <c r="AE98" s="506" t="s">
        <v>297</v>
      </c>
      <c r="AF98" s="503" t="s">
        <v>389</v>
      </c>
      <c r="AG98" s="507" t="s">
        <v>289</v>
      </c>
      <c r="AH98" s="1020"/>
      <c r="AI98" s="1021"/>
      <c r="AJ98" s="1022"/>
      <c r="BE98" s="276"/>
      <c r="BF98" s="276"/>
      <c r="BG98" s="276"/>
    </row>
    <row r="99" spans="1:38" s="529" customFormat="1" ht="12" customHeight="1">
      <c r="A99" s="508">
        <v>1</v>
      </c>
      <c r="B99" s="509">
        <v>59</v>
      </c>
      <c r="C99" s="510" t="s">
        <v>390</v>
      </c>
      <c r="D99" s="511">
        <f>S99+V99+Y99+AB99+AE99</f>
        <v>0.02811342592592593</v>
      </c>
      <c r="E99" s="512">
        <f>IF(D100&gt;D99,D100-D99,"")</f>
        <v>0.0011226851851851814</v>
      </c>
      <c r="F99" s="513">
        <f>D99-$D$99</f>
        <v>0</v>
      </c>
      <c r="G99" s="514">
        <f>T99+W99+Z99+AC99+AF99</f>
        <v>10</v>
      </c>
      <c r="H99" s="515">
        <f>D99/G99</f>
        <v>0.002811342592592593</v>
      </c>
      <c r="I99" s="516">
        <v>2</v>
      </c>
      <c r="J99" s="517">
        <v>2</v>
      </c>
      <c r="K99" s="518">
        <v>1</v>
      </c>
      <c r="L99" s="518">
        <v>1</v>
      </c>
      <c r="M99" s="519">
        <v>1</v>
      </c>
      <c r="N99" s="510" t="s">
        <v>67</v>
      </c>
      <c r="O99" s="510" t="s">
        <v>15</v>
      </c>
      <c r="P99" s="510">
        <v>2004</v>
      </c>
      <c r="Q99" s="510" t="s">
        <v>106</v>
      </c>
      <c r="R99" s="520" t="s">
        <v>81</v>
      </c>
      <c r="S99" s="521">
        <v>0.00556712962962963</v>
      </c>
      <c r="T99" s="522">
        <v>2</v>
      </c>
      <c r="U99" s="523">
        <f>S99/T99</f>
        <v>0.002783564814814815</v>
      </c>
      <c r="V99" s="524">
        <v>0.005543981481481482</v>
      </c>
      <c r="W99" s="525">
        <v>2</v>
      </c>
      <c r="X99" s="526">
        <f>V99/W99</f>
        <v>0.002771990740740741</v>
      </c>
      <c r="Y99" s="527">
        <v>0.005636574074074074</v>
      </c>
      <c r="Z99" s="525">
        <v>2</v>
      </c>
      <c r="AA99" s="526">
        <f>Y99/Z99</f>
        <v>0.002818287037037037</v>
      </c>
      <c r="AB99" s="524">
        <v>0.005752314814814814</v>
      </c>
      <c r="AC99" s="528">
        <v>2</v>
      </c>
      <c r="AD99" s="526">
        <f>AB99/AC99</f>
        <v>0.002876157407407407</v>
      </c>
      <c r="AE99" s="524">
        <v>0.005613425925925927</v>
      </c>
      <c r="AF99" s="525">
        <v>2</v>
      </c>
      <c r="AG99" s="526">
        <f>AE99/AF99</f>
        <v>0.0028067129629629635</v>
      </c>
      <c r="AH99" s="1023"/>
      <c r="AI99" s="1024"/>
      <c r="AJ99" s="1025"/>
      <c r="AK99" s="1026"/>
      <c r="AL99" s="1026"/>
    </row>
    <row r="100" spans="1:56" s="543" customFormat="1" ht="12" customHeight="1">
      <c r="A100" s="530">
        <v>2</v>
      </c>
      <c r="B100" s="509">
        <v>38</v>
      </c>
      <c r="C100" s="531" t="s">
        <v>391</v>
      </c>
      <c r="D100" s="511">
        <f>S100+V100+Y100+AB100+AE100</f>
        <v>0.029236111111111112</v>
      </c>
      <c r="E100" s="512">
        <f>IF(D101&gt;D100,D101-D100,"")</f>
        <v>0.0007291666666666662</v>
      </c>
      <c r="F100" s="513">
        <f>D100-$D$99</f>
        <v>0.0011226851851851814</v>
      </c>
      <c r="G100" s="514">
        <f>T100+W100+Z100+AC100+AF100</f>
        <v>10</v>
      </c>
      <c r="H100" s="515">
        <f>D100/G100</f>
        <v>0.002923611111111111</v>
      </c>
      <c r="I100" s="532">
        <v>4</v>
      </c>
      <c r="J100" s="533">
        <v>3</v>
      </c>
      <c r="K100" s="534">
        <v>3</v>
      </c>
      <c r="L100" s="534">
        <v>2</v>
      </c>
      <c r="M100" s="535">
        <v>2</v>
      </c>
      <c r="N100" s="531" t="s">
        <v>67</v>
      </c>
      <c r="O100" s="531" t="s">
        <v>15</v>
      </c>
      <c r="P100" s="531">
        <v>2008</v>
      </c>
      <c r="Q100" s="531" t="s">
        <v>106</v>
      </c>
      <c r="R100" s="536" t="s">
        <v>81</v>
      </c>
      <c r="S100" s="537">
        <v>0.005775462962962962</v>
      </c>
      <c r="T100" s="538">
        <v>2</v>
      </c>
      <c r="U100" s="539">
        <f>S100/T100</f>
        <v>0.002887731481481481</v>
      </c>
      <c r="V100" s="540">
        <v>0.005937500000000001</v>
      </c>
      <c r="W100" s="528">
        <v>2</v>
      </c>
      <c r="X100" s="539">
        <f>V100/W100</f>
        <v>0.0029687500000000005</v>
      </c>
      <c r="Y100" s="540">
        <v>0.005833333333333334</v>
      </c>
      <c r="Z100" s="528">
        <v>2</v>
      </c>
      <c r="AA100" s="539">
        <f>Y100/Z100</f>
        <v>0.002916666666666667</v>
      </c>
      <c r="AB100" s="540">
        <v>0.005902777777777778</v>
      </c>
      <c r="AC100" s="528">
        <v>2</v>
      </c>
      <c r="AD100" s="539">
        <f>AB100/AC100</f>
        <v>0.002951388888888889</v>
      </c>
      <c r="AE100" s="540">
        <v>0.005787037037037038</v>
      </c>
      <c r="AF100" s="528">
        <v>2</v>
      </c>
      <c r="AG100" s="539">
        <f>AE100/AF100</f>
        <v>0.002893518518518519</v>
      </c>
      <c r="AH100" s="1027"/>
      <c r="AI100" s="1028"/>
      <c r="AJ100" s="1029"/>
      <c r="AK100" s="1030"/>
      <c r="AL100" s="541"/>
      <c r="AM100" s="542"/>
      <c r="AN100" s="542"/>
      <c r="AO100" s="542"/>
      <c r="AP100" s="542"/>
      <c r="AQ100" s="542"/>
      <c r="AR100" s="542"/>
      <c r="AS100" s="542"/>
      <c r="AT100" s="542"/>
      <c r="AU100" s="542"/>
      <c r="AV100" s="542"/>
      <c r="AW100" s="542"/>
      <c r="AX100" s="542"/>
      <c r="AY100" s="542"/>
      <c r="AZ100" s="542"/>
      <c r="BA100" s="542"/>
      <c r="BB100" s="542"/>
      <c r="BC100" s="542"/>
      <c r="BD100" s="542"/>
    </row>
    <row r="101" spans="1:56" s="544" customFormat="1" ht="12" customHeight="1">
      <c r="A101" s="530">
        <v>3</v>
      </c>
      <c r="B101" s="509">
        <v>57</v>
      </c>
      <c r="C101" s="531" t="s">
        <v>392</v>
      </c>
      <c r="D101" s="511">
        <f>S101+V101+Y101+AB101+AE101</f>
        <v>0.029965277777777778</v>
      </c>
      <c r="E101" s="512">
        <f>IF(D102&gt;D101,D102-D101,"")</f>
        <v>0.00013888888888888978</v>
      </c>
      <c r="F101" s="512">
        <f>D101-$D$99</f>
        <v>0.0018518518518518476</v>
      </c>
      <c r="G101" s="514">
        <f>T101+W101+Z101+AC101+AF101</f>
        <v>10</v>
      </c>
      <c r="H101" s="515">
        <f>D101/G101</f>
        <v>0.0029965277777777776</v>
      </c>
      <c r="I101" s="532">
        <v>5</v>
      </c>
      <c r="J101" s="533">
        <v>5</v>
      </c>
      <c r="K101" s="534">
        <v>2</v>
      </c>
      <c r="L101" s="534">
        <v>4</v>
      </c>
      <c r="M101" s="535">
        <v>3</v>
      </c>
      <c r="N101" s="531" t="s">
        <v>67</v>
      </c>
      <c r="O101" s="531" t="s">
        <v>15</v>
      </c>
      <c r="P101" s="531">
        <v>2004</v>
      </c>
      <c r="Q101" s="531" t="s">
        <v>106</v>
      </c>
      <c r="R101" s="536" t="s">
        <v>81</v>
      </c>
      <c r="S101" s="537">
        <v>0.0059490740740740745</v>
      </c>
      <c r="T101" s="538">
        <v>2</v>
      </c>
      <c r="U101" s="539">
        <f>S101/T101</f>
        <v>0.0029745370370370373</v>
      </c>
      <c r="V101" s="540">
        <v>0.0061342592592592594</v>
      </c>
      <c r="W101" s="528">
        <v>2</v>
      </c>
      <c r="X101" s="539">
        <f>V101/W101</f>
        <v>0.0030671296296296297</v>
      </c>
      <c r="Y101" s="540">
        <v>0.005752314814814814</v>
      </c>
      <c r="Z101" s="528">
        <v>2</v>
      </c>
      <c r="AA101" s="539">
        <f>Y101/Z101</f>
        <v>0.002876157407407407</v>
      </c>
      <c r="AB101" s="540">
        <v>0.006307870370370371</v>
      </c>
      <c r="AC101" s="528">
        <v>2</v>
      </c>
      <c r="AD101" s="539">
        <f>AB101/AC101</f>
        <v>0.0031539351851851854</v>
      </c>
      <c r="AE101" s="540">
        <v>0.005821759259259259</v>
      </c>
      <c r="AF101" s="528">
        <v>2</v>
      </c>
      <c r="AG101" s="539">
        <f>AE101/AF101</f>
        <v>0.0029108796296296296</v>
      </c>
      <c r="AH101" s="1031"/>
      <c r="AI101" s="1032"/>
      <c r="AJ101" s="1033"/>
      <c r="AK101" s="1034"/>
      <c r="AL101" s="541"/>
      <c r="AM101" s="542"/>
      <c r="AN101" s="542"/>
      <c r="AO101" s="542"/>
      <c r="AP101" s="542"/>
      <c r="AQ101" s="542"/>
      <c r="AR101" s="542"/>
      <c r="AS101" s="542"/>
      <c r="AT101" s="542"/>
      <c r="AU101" s="542"/>
      <c r="AV101" s="542"/>
      <c r="AW101" s="542"/>
      <c r="AX101" s="542"/>
      <c r="AY101" s="542"/>
      <c r="AZ101" s="542"/>
      <c r="BA101" s="542"/>
      <c r="BB101" s="542"/>
      <c r="BC101" s="542"/>
      <c r="BD101" s="542"/>
    </row>
    <row r="102" spans="1:56" s="544" customFormat="1" ht="12" customHeight="1">
      <c r="A102" s="530">
        <v>4</v>
      </c>
      <c r="B102" s="509">
        <v>5</v>
      </c>
      <c r="C102" s="531" t="s">
        <v>393</v>
      </c>
      <c r="D102" s="511">
        <f>S102+V102+Y102+AB102+AE102</f>
        <v>0.030104166666666668</v>
      </c>
      <c r="E102" s="512">
        <f>IF(D103&gt;D102,D103-D102,"")</f>
        <v>0.001226851851851854</v>
      </c>
      <c r="F102" s="512">
        <f>D102-$D$99</f>
        <v>0.0019907407407407374</v>
      </c>
      <c r="G102" s="514">
        <f>T102+W102+Z102+AC102+AF102</f>
        <v>10</v>
      </c>
      <c r="H102" s="515">
        <f>D102/G102</f>
        <v>0.003010416666666667</v>
      </c>
      <c r="I102" s="532">
        <v>6</v>
      </c>
      <c r="J102" s="533">
        <v>4</v>
      </c>
      <c r="K102" s="534">
        <v>4</v>
      </c>
      <c r="L102" s="534">
        <v>3</v>
      </c>
      <c r="M102" s="535">
        <v>4</v>
      </c>
      <c r="N102" s="531" t="s">
        <v>67</v>
      </c>
      <c r="O102" s="531" t="s">
        <v>15</v>
      </c>
      <c r="P102" s="531">
        <v>2007</v>
      </c>
      <c r="Q102" s="531" t="s">
        <v>106</v>
      </c>
      <c r="R102" s="536" t="s">
        <v>81</v>
      </c>
      <c r="S102" s="537">
        <v>0.0059722222222222225</v>
      </c>
      <c r="T102" s="538">
        <v>2</v>
      </c>
      <c r="U102" s="539">
        <f>S102/T102</f>
        <v>0.0029861111111111113</v>
      </c>
      <c r="V102" s="540">
        <v>0.005983796296296296</v>
      </c>
      <c r="W102" s="528">
        <v>2</v>
      </c>
      <c r="X102" s="539">
        <f>V102/W102</f>
        <v>0.002991898148148148</v>
      </c>
      <c r="Y102" s="540">
        <v>0.0061342592592592594</v>
      </c>
      <c r="Z102" s="528">
        <v>2</v>
      </c>
      <c r="AA102" s="539">
        <f>Y102/Z102</f>
        <v>0.0030671296296296297</v>
      </c>
      <c r="AB102" s="540">
        <v>0.0061342592592592594</v>
      </c>
      <c r="AC102" s="528">
        <v>2</v>
      </c>
      <c r="AD102" s="539">
        <f>AB102/AC102</f>
        <v>0.0030671296296296297</v>
      </c>
      <c r="AE102" s="540">
        <v>0.00587962962962963</v>
      </c>
      <c r="AF102" s="528">
        <v>2</v>
      </c>
      <c r="AG102" s="539">
        <f>AE102/AF102</f>
        <v>0.002939814814814815</v>
      </c>
      <c r="AH102" s="1031"/>
      <c r="AI102" s="1032"/>
      <c r="AJ102" s="1033"/>
      <c r="AK102" s="1034"/>
      <c r="AL102" s="541"/>
      <c r="AM102" s="542"/>
      <c r="AN102" s="542"/>
      <c r="AO102" s="542"/>
      <c r="AP102" s="542"/>
      <c r="AQ102" s="542"/>
      <c r="AR102" s="542"/>
      <c r="AS102" s="542"/>
      <c r="AT102" s="542"/>
      <c r="AU102" s="542"/>
      <c r="AV102" s="542"/>
      <c r="AW102" s="542"/>
      <c r="AX102" s="542"/>
      <c r="AY102" s="542"/>
      <c r="AZ102" s="542"/>
      <c r="BA102" s="542"/>
      <c r="BB102" s="542"/>
      <c r="BC102" s="542"/>
      <c r="BD102" s="542"/>
    </row>
    <row r="103" spans="1:56" s="421" customFormat="1" ht="12" customHeight="1">
      <c r="A103" s="482">
        <v>1</v>
      </c>
      <c r="B103" s="47">
        <v>102</v>
      </c>
      <c r="C103" s="428" t="s">
        <v>394</v>
      </c>
      <c r="D103" s="545">
        <f>S103+V103+Y103+AB103+AE103</f>
        <v>0.03133101851851852</v>
      </c>
      <c r="E103" s="546">
        <f>IF(D104&gt;D103,D104-D103,"")</f>
        <v>0.0026041666666666644</v>
      </c>
      <c r="F103" s="546">
        <f>D103-$D$99</f>
        <v>0.0032175925925925913</v>
      </c>
      <c r="G103" s="547">
        <f>T103+W103+Z103+AC103+AF103</f>
        <v>10</v>
      </c>
      <c r="H103" s="548">
        <f>D103/G103</f>
        <v>0.003133101851851852</v>
      </c>
      <c r="I103" s="354">
        <v>1</v>
      </c>
      <c r="J103" s="430">
        <v>1</v>
      </c>
      <c r="K103" s="431">
        <v>1</v>
      </c>
      <c r="L103" s="431">
        <v>1</v>
      </c>
      <c r="M103" s="483">
        <v>1</v>
      </c>
      <c r="N103" s="428" t="s">
        <v>67</v>
      </c>
      <c r="O103" s="428" t="s">
        <v>35</v>
      </c>
      <c r="P103" s="428">
        <v>2005</v>
      </c>
      <c r="Q103" s="428" t="s">
        <v>133</v>
      </c>
      <c r="R103" s="549" t="s">
        <v>81</v>
      </c>
      <c r="S103" s="550">
        <v>0.006539351851851852</v>
      </c>
      <c r="T103" s="551">
        <v>2</v>
      </c>
      <c r="U103" s="487">
        <f>S103/T103</f>
        <v>0.003269675925925926</v>
      </c>
      <c r="V103" s="552">
        <v>0.006377314814814815</v>
      </c>
      <c r="W103" s="486">
        <v>2</v>
      </c>
      <c r="X103" s="487">
        <f>V103/W103</f>
        <v>0.0031886574074074074</v>
      </c>
      <c r="Y103" s="552">
        <v>0.0061574074074074074</v>
      </c>
      <c r="Z103" s="486">
        <v>2</v>
      </c>
      <c r="AA103" s="487">
        <f>Y103/Z103</f>
        <v>0.0030787037037037037</v>
      </c>
      <c r="AB103" s="552">
        <v>0.00619212962962963</v>
      </c>
      <c r="AC103" s="486">
        <v>2</v>
      </c>
      <c r="AD103" s="487">
        <f>AB103/AC103</f>
        <v>0.003096064814814815</v>
      </c>
      <c r="AE103" s="552">
        <v>0.0060648148148148145</v>
      </c>
      <c r="AF103" s="486">
        <v>2</v>
      </c>
      <c r="AG103" s="487">
        <f>AE103/AF103</f>
        <v>0.0030324074074074073</v>
      </c>
      <c r="AH103" s="993"/>
      <c r="AI103" s="855"/>
      <c r="AJ103" s="856"/>
      <c r="AK103" s="888"/>
      <c r="AL103" s="365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  <c r="BC103" s="366"/>
      <c r="BD103" s="366"/>
    </row>
    <row r="104" spans="1:38" s="421" customFormat="1" ht="12" customHeight="1">
      <c r="A104" s="482">
        <v>2</v>
      </c>
      <c r="B104" s="47">
        <v>58</v>
      </c>
      <c r="C104" s="428" t="s">
        <v>395</v>
      </c>
      <c r="D104" s="545">
        <f>S104+V104+Y104+AB104+AE104</f>
        <v>0.033935185185185186</v>
      </c>
      <c r="E104" s="546">
        <f>IF(D106&gt;D104,D106-D104,"")</f>
      </c>
      <c r="F104" s="546">
        <f>D104-$D$99</f>
        <v>0.005821759259259256</v>
      </c>
      <c r="G104" s="547">
        <f>T104+W104+Z104+AC104+AF104</f>
        <v>10</v>
      </c>
      <c r="H104" s="548">
        <f>D104/G104</f>
        <v>0.003393518518518519</v>
      </c>
      <c r="I104" s="354">
        <v>2</v>
      </c>
      <c r="J104" s="430">
        <v>2</v>
      </c>
      <c r="K104" s="431">
        <v>2</v>
      </c>
      <c r="L104" s="431">
        <v>2</v>
      </c>
      <c r="M104" s="483">
        <v>2</v>
      </c>
      <c r="N104" s="428" t="s">
        <v>67</v>
      </c>
      <c r="O104" s="428" t="s">
        <v>35</v>
      </c>
      <c r="P104" s="428">
        <v>2005</v>
      </c>
      <c r="Q104" s="428" t="s">
        <v>133</v>
      </c>
      <c r="R104" s="549" t="s">
        <v>81</v>
      </c>
      <c r="S104" s="550">
        <v>0.007002314814814815</v>
      </c>
      <c r="T104" s="551">
        <v>2</v>
      </c>
      <c r="U104" s="487">
        <f>S104/T104</f>
        <v>0.0035011574074074077</v>
      </c>
      <c r="V104" s="552">
        <v>0.0067476851851851856</v>
      </c>
      <c r="W104" s="486">
        <v>2</v>
      </c>
      <c r="X104" s="487">
        <f>V104/W104</f>
        <v>0.0033738425925925928</v>
      </c>
      <c r="Y104" s="553">
        <v>0.007037037037037037</v>
      </c>
      <c r="Z104" s="486">
        <v>2</v>
      </c>
      <c r="AA104" s="487">
        <f>Y104/Z104</f>
        <v>0.0035185185185185185</v>
      </c>
      <c r="AB104" s="552">
        <v>0.006597222222222222</v>
      </c>
      <c r="AC104" s="486">
        <v>2</v>
      </c>
      <c r="AD104" s="487">
        <f>AB104/AC104</f>
        <v>0.003298611111111111</v>
      </c>
      <c r="AE104" s="552">
        <v>0.006550925925925926</v>
      </c>
      <c r="AF104" s="486">
        <v>2</v>
      </c>
      <c r="AG104" s="487">
        <f>AE104/AF104</f>
        <v>0.003275462962962963</v>
      </c>
      <c r="AH104" s="993"/>
      <c r="AI104" s="1035"/>
      <c r="AJ104" s="856"/>
      <c r="AK104" s="888"/>
      <c r="AL104" s="888"/>
    </row>
    <row r="105" spans="1:38" s="421" customFormat="1" ht="12" customHeight="1">
      <c r="A105" s="530">
        <v>5</v>
      </c>
      <c r="B105" s="509">
        <v>194</v>
      </c>
      <c r="C105" s="531" t="s">
        <v>396</v>
      </c>
      <c r="D105" s="511">
        <f>S105+V105+Y105+AB105+AE105</f>
        <v>0.011215277777777779</v>
      </c>
      <c r="E105" s="512">
        <f>IF(D106&gt;D105,D106-D105,"")</f>
        <v>0.0028240740740740743</v>
      </c>
      <c r="F105" s="512"/>
      <c r="G105" s="514">
        <f>T105+W105+Z105+AC105+AF105</f>
        <v>4</v>
      </c>
      <c r="H105" s="515">
        <f>D105/G105</f>
        <v>0.0028038194444444447</v>
      </c>
      <c r="I105" s="532">
        <v>3</v>
      </c>
      <c r="J105" s="533">
        <v>1</v>
      </c>
      <c r="K105" s="534"/>
      <c r="L105" s="534"/>
      <c r="M105" s="535"/>
      <c r="N105" s="531" t="s">
        <v>67</v>
      </c>
      <c r="O105" s="531" t="s">
        <v>15</v>
      </c>
      <c r="P105" s="531">
        <v>2004</v>
      </c>
      <c r="Q105" s="531" t="s">
        <v>106</v>
      </c>
      <c r="R105" s="536" t="s">
        <v>114</v>
      </c>
      <c r="S105" s="537">
        <v>0.005740740740740742</v>
      </c>
      <c r="T105" s="538">
        <v>2</v>
      </c>
      <c r="U105" s="539">
        <f>S105/T105</f>
        <v>0.002870370370370371</v>
      </c>
      <c r="V105" s="540">
        <v>0.005474537037037037</v>
      </c>
      <c r="W105" s="528">
        <v>2</v>
      </c>
      <c r="X105" s="539">
        <f>V105/W105</f>
        <v>0.0027372685185185187</v>
      </c>
      <c r="Y105" s="540"/>
      <c r="Z105" s="528"/>
      <c r="AA105" s="539"/>
      <c r="AB105" s="540"/>
      <c r="AC105" s="528"/>
      <c r="AD105" s="539"/>
      <c r="AE105" s="540"/>
      <c r="AF105" s="528"/>
      <c r="AG105" s="539"/>
      <c r="AH105" s="1031"/>
      <c r="AI105" s="1032"/>
      <c r="AJ105" s="1033"/>
      <c r="AK105" s="888"/>
      <c r="AL105" s="888"/>
    </row>
    <row r="106" spans="1:38" s="421" customFormat="1" ht="12" customHeight="1">
      <c r="A106" s="482">
        <v>3</v>
      </c>
      <c r="B106" s="41">
        <v>281</v>
      </c>
      <c r="C106" s="349" t="s">
        <v>398</v>
      </c>
      <c r="D106" s="545">
        <f>S106+V106+Y106+AB106+AE106</f>
        <v>0.014039351851851853</v>
      </c>
      <c r="E106" s="546">
        <f>IF(D109&gt;D106,D109-D106,"")</f>
      </c>
      <c r="F106" s="546"/>
      <c r="G106" s="547">
        <f>T106+W106+Z106+AC106+AF106</f>
        <v>4</v>
      </c>
      <c r="H106" s="548">
        <f>D106/G106</f>
        <v>0.0035098379629629633</v>
      </c>
      <c r="I106" s="354">
        <v>2</v>
      </c>
      <c r="J106" s="355">
        <v>2</v>
      </c>
      <c r="K106" s="356">
        <v>2</v>
      </c>
      <c r="L106" s="356">
        <v>3</v>
      </c>
      <c r="M106" s="357">
        <v>3</v>
      </c>
      <c r="N106" s="349" t="s">
        <v>67</v>
      </c>
      <c r="O106" s="349" t="s">
        <v>35</v>
      </c>
      <c r="P106" s="349">
        <v>2007</v>
      </c>
      <c r="Q106" s="349" t="s">
        <v>133</v>
      </c>
      <c r="R106" s="1036" t="s">
        <v>81</v>
      </c>
      <c r="S106" s="550"/>
      <c r="T106" s="551"/>
      <c r="U106" s="487"/>
      <c r="V106" s="442"/>
      <c r="W106" s="361"/>
      <c r="X106" s="487"/>
      <c r="Y106" s="1037"/>
      <c r="Z106" s="361"/>
      <c r="AA106" s="487"/>
      <c r="AB106" s="442">
        <v>0.00738425925925926</v>
      </c>
      <c r="AC106" s="361">
        <v>2</v>
      </c>
      <c r="AD106" s="487">
        <f>AB106/AC106</f>
        <v>0.00369212962962963</v>
      </c>
      <c r="AE106" s="442">
        <v>0.0066550925925925935</v>
      </c>
      <c r="AF106" s="486">
        <v>2</v>
      </c>
      <c r="AG106" s="487">
        <f>AE106/AF106</f>
        <v>0.0033275462962962968</v>
      </c>
      <c r="AH106" s="993"/>
      <c r="AI106" s="1035"/>
      <c r="AJ106" s="856"/>
      <c r="AK106" s="888"/>
      <c r="AL106" s="888"/>
    </row>
    <row r="107" spans="1:38" s="421" customFormat="1" ht="12" customHeight="1">
      <c r="A107" s="530">
        <v>6</v>
      </c>
      <c r="B107" s="554">
        <v>236</v>
      </c>
      <c r="C107" s="555" t="s">
        <v>397</v>
      </c>
      <c r="D107" s="511">
        <f>S107+V107+Y107+AB107+AE107</f>
        <v>0.0051736111111111115</v>
      </c>
      <c r="E107" s="512">
        <f>IF(D111&gt;D107,D111-D107,"")</f>
        <v>0.011469907407407408</v>
      </c>
      <c r="F107" s="512"/>
      <c r="G107" s="514">
        <f>T107+W107+Z107+AC107+AF107</f>
        <v>2</v>
      </c>
      <c r="H107" s="515">
        <f>D107/G107</f>
        <v>0.0025868055555555557</v>
      </c>
      <c r="I107" s="532">
        <v>1</v>
      </c>
      <c r="J107" s="556"/>
      <c r="K107" s="557"/>
      <c r="L107" s="557"/>
      <c r="M107" s="558"/>
      <c r="N107" s="555" t="s">
        <v>67</v>
      </c>
      <c r="O107" s="555" t="s">
        <v>15</v>
      </c>
      <c r="P107" s="555">
        <v>2003</v>
      </c>
      <c r="Q107" s="555" t="s">
        <v>106</v>
      </c>
      <c r="R107" s="559" t="s">
        <v>90</v>
      </c>
      <c r="S107" s="537">
        <v>0.0051736111111111115</v>
      </c>
      <c r="T107" s="538">
        <v>2</v>
      </c>
      <c r="U107" s="539">
        <f>S107/T107</f>
        <v>0.0025868055555555557</v>
      </c>
      <c r="V107" s="560"/>
      <c r="W107" s="561"/>
      <c r="X107" s="539"/>
      <c r="Y107" s="560"/>
      <c r="Z107" s="561"/>
      <c r="AA107" s="539"/>
      <c r="AB107" s="560"/>
      <c r="AC107" s="561"/>
      <c r="AD107" s="539"/>
      <c r="AE107" s="560"/>
      <c r="AF107" s="528"/>
      <c r="AG107" s="539"/>
      <c r="AH107" s="1031"/>
      <c r="AI107" s="1032"/>
      <c r="AJ107" s="1033"/>
      <c r="AK107" s="888"/>
      <c r="AL107" s="888"/>
    </row>
    <row r="108" spans="1:38" s="421" customFormat="1" ht="12" customHeight="1">
      <c r="A108" s="530">
        <v>7</v>
      </c>
      <c r="B108" s="554">
        <v>303</v>
      </c>
      <c r="C108" s="555" t="s">
        <v>517</v>
      </c>
      <c r="D108" s="511">
        <f>S108+V108+Y108+AB108+AE108</f>
        <v>0.007511574074074074</v>
      </c>
      <c r="E108" s="512">
        <f>IF(D112&gt;D108,D112-D108,"")</f>
        <v>0.016041666666666666</v>
      </c>
      <c r="F108" s="512"/>
      <c r="G108" s="514">
        <f>T108+W108+Z108+AC108+AF108</f>
        <v>2</v>
      </c>
      <c r="H108" s="515">
        <f>D108/G108</f>
        <v>0.003755787037037037</v>
      </c>
      <c r="I108" s="532"/>
      <c r="J108" s="556"/>
      <c r="K108" s="557"/>
      <c r="L108" s="557"/>
      <c r="M108" s="558">
        <v>5</v>
      </c>
      <c r="N108" s="555" t="s">
        <v>67</v>
      </c>
      <c r="O108" s="555" t="s">
        <v>15</v>
      </c>
      <c r="P108" s="555">
        <v>2009</v>
      </c>
      <c r="Q108" s="555" t="s">
        <v>106</v>
      </c>
      <c r="R108" s="559" t="s">
        <v>81</v>
      </c>
      <c r="S108" s="537"/>
      <c r="T108" s="538"/>
      <c r="U108" s="539"/>
      <c r="V108" s="560"/>
      <c r="W108" s="561"/>
      <c r="X108" s="539"/>
      <c r="Y108" s="560"/>
      <c r="Z108" s="561"/>
      <c r="AA108" s="539"/>
      <c r="AB108" s="560"/>
      <c r="AC108" s="561"/>
      <c r="AD108" s="539"/>
      <c r="AE108" s="560">
        <v>0.007511574074074074</v>
      </c>
      <c r="AF108" s="528">
        <v>2</v>
      </c>
      <c r="AG108" s="539">
        <f>AE108/AF108</f>
        <v>0.003755787037037037</v>
      </c>
      <c r="AH108" s="1031"/>
      <c r="AI108" s="1032"/>
      <c r="AJ108" s="1033"/>
      <c r="AK108" s="888"/>
      <c r="AL108" s="888"/>
    </row>
    <row r="109" spans="1:38" s="421" customFormat="1" ht="12.75" customHeight="1">
      <c r="A109" s="482">
        <v>4</v>
      </c>
      <c r="B109" s="41">
        <v>181</v>
      </c>
      <c r="C109" s="349" t="s">
        <v>399</v>
      </c>
      <c r="D109" s="545">
        <f>S109+V109+Y109+AB109+AE109</f>
        <v>0.010289351851851852</v>
      </c>
      <c r="E109" s="546">
        <f>IF(D111&gt;D109,D111-D109,"")</f>
        <v>0.006354166666666668</v>
      </c>
      <c r="F109" s="546"/>
      <c r="G109" s="547">
        <f>T109+W109+Z109+AC109+AF109</f>
        <v>2</v>
      </c>
      <c r="H109" s="548">
        <f>D109/G109</f>
        <v>0.005144675925925926</v>
      </c>
      <c r="I109" s="354">
        <v>3</v>
      </c>
      <c r="J109" s="355"/>
      <c r="K109" s="356"/>
      <c r="L109" s="356"/>
      <c r="M109" s="357"/>
      <c r="N109" s="349" t="s">
        <v>67</v>
      </c>
      <c r="O109" s="349" t="s">
        <v>35</v>
      </c>
      <c r="P109" s="349">
        <v>2007</v>
      </c>
      <c r="Q109" s="349" t="s">
        <v>133</v>
      </c>
      <c r="R109" s="1036" t="s">
        <v>18</v>
      </c>
      <c r="S109" s="550">
        <v>0.010289351851851852</v>
      </c>
      <c r="T109" s="551">
        <v>2</v>
      </c>
      <c r="U109" s="487">
        <f>S109/T109</f>
        <v>0.005144675925925926</v>
      </c>
      <c r="V109" s="442"/>
      <c r="W109" s="361"/>
      <c r="X109" s="487"/>
      <c r="Y109" s="442"/>
      <c r="Z109" s="361"/>
      <c r="AA109" s="487"/>
      <c r="AB109" s="442"/>
      <c r="AC109" s="361"/>
      <c r="AD109" s="487"/>
      <c r="AE109" s="442"/>
      <c r="AF109" s="486"/>
      <c r="AG109" s="487"/>
      <c r="AH109" s="993"/>
      <c r="AI109" s="1035"/>
      <c r="AJ109" s="856"/>
      <c r="AK109" s="888"/>
      <c r="AL109" s="888"/>
    </row>
    <row r="110" spans="1:38" s="366" customFormat="1" ht="12" customHeight="1">
      <c r="A110" s="530">
        <v>8</v>
      </c>
      <c r="B110" s="1038">
        <v>321</v>
      </c>
      <c r="C110" s="1039" t="s">
        <v>518</v>
      </c>
      <c r="D110" s="511">
        <f>S110+V110+Y110+AB110+AE110</f>
        <v>0.012534722222222223</v>
      </c>
      <c r="E110" s="512">
        <f>IF(D115&gt;D110,D115-D110,"")</f>
        <v>8.422673611111108</v>
      </c>
      <c r="F110" s="512"/>
      <c r="G110" s="514">
        <f>T110+W110+Z110+AC110+AF110</f>
        <v>2</v>
      </c>
      <c r="H110" s="515">
        <f>D110/G110</f>
        <v>0.006267361111111112</v>
      </c>
      <c r="I110" s="1040"/>
      <c r="J110" s="1041"/>
      <c r="K110" s="1042"/>
      <c r="L110" s="1042"/>
      <c r="M110" s="1043">
        <v>6</v>
      </c>
      <c r="N110" s="1039" t="s">
        <v>67</v>
      </c>
      <c r="O110" s="1039" t="s">
        <v>15</v>
      </c>
      <c r="P110" s="1039">
        <v>2008</v>
      </c>
      <c r="Q110" s="555" t="s">
        <v>106</v>
      </c>
      <c r="R110" s="1044" t="s">
        <v>21</v>
      </c>
      <c r="S110" s="537"/>
      <c r="T110" s="538"/>
      <c r="U110" s="539"/>
      <c r="V110" s="1045"/>
      <c r="W110" s="1046"/>
      <c r="X110" s="539"/>
      <c r="Y110" s="1045"/>
      <c r="Z110" s="1046"/>
      <c r="AA110" s="539"/>
      <c r="AB110" s="1045"/>
      <c r="AC110" s="1046"/>
      <c r="AD110" s="539"/>
      <c r="AE110" s="1045">
        <v>0.012534722222222223</v>
      </c>
      <c r="AF110" s="528">
        <v>2</v>
      </c>
      <c r="AG110" s="539">
        <f>AE110/AF110</f>
        <v>0.006267361111111112</v>
      </c>
      <c r="AH110" s="1047"/>
      <c r="AI110" s="1048"/>
      <c r="AJ110" s="1049"/>
      <c r="AK110" s="365"/>
      <c r="AL110" s="365"/>
    </row>
    <row r="111" spans="1:38" s="423" customFormat="1" ht="12" customHeight="1">
      <c r="A111" s="482">
        <v>5</v>
      </c>
      <c r="B111" s="47">
        <v>322</v>
      </c>
      <c r="C111" s="428" t="s">
        <v>519</v>
      </c>
      <c r="D111" s="545">
        <f>S111+V111+Y111+AB111+AE111</f>
        <v>0.01664351851851852</v>
      </c>
      <c r="E111" s="546">
        <f>IF(D113&gt;D111,D113-D111,"")</f>
      </c>
      <c r="F111" s="546"/>
      <c r="G111" s="547">
        <f>T111+W111+Z111+AC111+AF111</f>
        <v>2</v>
      </c>
      <c r="H111" s="548">
        <f>D111/G111</f>
        <v>0.00832175925925926</v>
      </c>
      <c r="I111" s="429"/>
      <c r="J111" s="430"/>
      <c r="K111" s="431"/>
      <c r="L111" s="431"/>
      <c r="M111" s="483">
        <v>4</v>
      </c>
      <c r="N111" s="428" t="s">
        <v>67</v>
      </c>
      <c r="O111" s="428" t="s">
        <v>35</v>
      </c>
      <c r="P111" s="428">
        <v>2010</v>
      </c>
      <c r="Q111" s="349" t="s">
        <v>133</v>
      </c>
      <c r="R111" s="549" t="s">
        <v>21</v>
      </c>
      <c r="S111" s="550"/>
      <c r="T111" s="551"/>
      <c r="U111" s="487"/>
      <c r="V111" s="552"/>
      <c r="W111" s="486"/>
      <c r="X111" s="487"/>
      <c r="Y111" s="552"/>
      <c r="Z111" s="486"/>
      <c r="AA111" s="487"/>
      <c r="AB111" s="552"/>
      <c r="AC111" s="486"/>
      <c r="AD111" s="487"/>
      <c r="AE111" s="552">
        <v>0.01664351851851852</v>
      </c>
      <c r="AF111" s="486">
        <v>2</v>
      </c>
      <c r="AG111" s="487">
        <f>AE111/AF111</f>
        <v>0.00832175925925926</v>
      </c>
      <c r="AH111" s="1050"/>
      <c r="AI111" s="1051"/>
      <c r="AJ111" s="1052"/>
      <c r="AK111" s="1053"/>
      <c r="AL111" s="1053"/>
    </row>
    <row r="112" spans="1:38" s="423" customFormat="1" ht="22.5" customHeight="1">
      <c r="A112" s="530">
        <v>9</v>
      </c>
      <c r="B112" s="509">
        <v>323</v>
      </c>
      <c r="C112" s="531" t="s">
        <v>520</v>
      </c>
      <c r="D112" s="511">
        <f>S112+V112+Y112+AB112+AE112</f>
        <v>0.02355324074074074</v>
      </c>
      <c r="E112" s="512">
        <f>IF(D117&gt;D112,D117-D112,"")</f>
        <v>0.2681597222222221</v>
      </c>
      <c r="F112" s="512"/>
      <c r="G112" s="514">
        <f>T112+W112+Z112+AC112+AF112</f>
        <v>2</v>
      </c>
      <c r="H112" s="515">
        <f>D112/G112</f>
        <v>0.01177662037037037</v>
      </c>
      <c r="I112" s="516"/>
      <c r="J112" s="533"/>
      <c r="K112" s="534"/>
      <c r="L112" s="534"/>
      <c r="M112" s="535">
        <v>7</v>
      </c>
      <c r="N112" s="531" t="s">
        <v>67</v>
      </c>
      <c r="O112" s="531" t="s">
        <v>15</v>
      </c>
      <c r="P112" s="531">
        <v>2016</v>
      </c>
      <c r="Q112" s="555" t="s">
        <v>106</v>
      </c>
      <c r="R112" s="536" t="s">
        <v>21</v>
      </c>
      <c r="S112" s="537"/>
      <c r="T112" s="538"/>
      <c r="U112" s="539"/>
      <c r="V112" s="540"/>
      <c r="W112" s="528"/>
      <c r="X112" s="539"/>
      <c r="Y112" s="540"/>
      <c r="Z112" s="528"/>
      <c r="AA112" s="539"/>
      <c r="AB112" s="540"/>
      <c r="AC112" s="528"/>
      <c r="AD112" s="539"/>
      <c r="AE112" s="540">
        <v>0.02355324074074074</v>
      </c>
      <c r="AF112" s="528">
        <v>2</v>
      </c>
      <c r="AG112" s="539">
        <f>AE112/AF112</f>
        <v>0.01177662037037037</v>
      </c>
      <c r="AH112" s="1027"/>
      <c r="AI112" s="1028"/>
      <c r="AJ112" s="1029"/>
      <c r="AK112" s="1053"/>
      <c r="AL112" s="1053"/>
    </row>
    <row r="113" spans="1:38" s="586" customFormat="1" ht="12" customHeight="1">
      <c r="A113" s="567">
        <v>1</v>
      </c>
      <c r="B113" s="568">
        <v>169</v>
      </c>
      <c r="C113" s="569" t="s">
        <v>400</v>
      </c>
      <c r="D113" s="570">
        <f>S113+V113+Y113+AB113+AE113</f>
        <v>0.0052662037037037035</v>
      </c>
      <c r="E113" s="571">
        <f>IF(D114&gt;D113,D114-D113,"")</f>
      </c>
      <c r="F113" s="571"/>
      <c r="G113" s="572">
        <f>T113+W113+Z113+AC113+AF113</f>
        <v>1.668</v>
      </c>
      <c r="H113" s="573">
        <f>D113/G113</f>
        <v>0.003157196465050182</v>
      </c>
      <c r="I113" s="574">
        <v>1</v>
      </c>
      <c r="J113" s="575">
        <v>1</v>
      </c>
      <c r="K113" s="576"/>
      <c r="L113" s="576">
        <v>1</v>
      </c>
      <c r="M113" s="577">
        <v>1</v>
      </c>
      <c r="N113" s="569" t="s">
        <v>67</v>
      </c>
      <c r="O113" s="569" t="s">
        <v>15</v>
      </c>
      <c r="P113" s="569">
        <v>2010</v>
      </c>
      <c r="Q113" s="569" t="s">
        <v>199</v>
      </c>
      <c r="R113" s="578" t="s">
        <v>146</v>
      </c>
      <c r="S113" s="579">
        <v>0.0013425925925925925</v>
      </c>
      <c r="T113" s="580">
        <v>0.417</v>
      </c>
      <c r="U113" s="581">
        <f>S113/T113</f>
        <v>0.0032196465050182074</v>
      </c>
      <c r="V113" s="582">
        <v>0.0012731481481481483</v>
      </c>
      <c r="W113" s="583">
        <v>0.417</v>
      </c>
      <c r="X113" s="581">
        <f>V113/W113</f>
        <v>0.003053113065103473</v>
      </c>
      <c r="Y113" s="582"/>
      <c r="Z113" s="584"/>
      <c r="AA113" s="581"/>
      <c r="AB113" s="582">
        <v>0.00125</v>
      </c>
      <c r="AC113" s="584">
        <v>0.417</v>
      </c>
      <c r="AD113" s="585">
        <f>AB113/AC113</f>
        <v>0.002997601918465228</v>
      </c>
      <c r="AE113" s="582">
        <v>0.001400462962962963</v>
      </c>
      <c r="AF113" s="1054">
        <v>0.417</v>
      </c>
      <c r="AG113" s="581">
        <f>AE113/AF113</f>
        <v>0.00335842437161382</v>
      </c>
      <c r="AH113" s="1055"/>
      <c r="AI113" s="1056"/>
      <c r="AJ113" s="1057"/>
      <c r="AK113" s="1058"/>
      <c r="AL113" s="1058"/>
    </row>
    <row r="114" spans="1:38" s="607" customFormat="1" ht="12" customHeight="1" thickBot="1">
      <c r="A114" s="587">
        <v>2</v>
      </c>
      <c r="B114" s="588">
        <v>264</v>
      </c>
      <c r="C114" s="589" t="s">
        <v>401</v>
      </c>
      <c r="D114" s="590">
        <f>S114+V114+Y114+AB114+AE114</f>
        <v>0.002800925925925926</v>
      </c>
      <c r="E114" s="591"/>
      <c r="F114" s="592"/>
      <c r="G114" s="593">
        <f>T114+W114+Z114+AC114+AF114</f>
        <v>0.834</v>
      </c>
      <c r="H114" s="594">
        <f>D114/G114</f>
        <v>0.00335842437161382</v>
      </c>
      <c r="I114" s="595"/>
      <c r="J114" s="596">
        <v>2</v>
      </c>
      <c r="K114" s="597"/>
      <c r="L114" s="597"/>
      <c r="M114" s="598">
        <v>2</v>
      </c>
      <c r="N114" s="589" t="s">
        <v>67</v>
      </c>
      <c r="O114" s="589" t="s">
        <v>15</v>
      </c>
      <c r="P114" s="589">
        <v>2010</v>
      </c>
      <c r="Q114" s="589" t="s">
        <v>199</v>
      </c>
      <c r="R114" s="599" t="s">
        <v>146</v>
      </c>
      <c r="S114" s="600"/>
      <c r="T114" s="601"/>
      <c r="U114" s="602"/>
      <c r="V114" s="603">
        <v>0.001388888888888889</v>
      </c>
      <c r="W114" s="604">
        <v>0.417</v>
      </c>
      <c r="X114" s="602">
        <f>V114/W114</f>
        <v>0.003330668798294698</v>
      </c>
      <c r="Y114" s="605"/>
      <c r="Z114" s="606"/>
      <c r="AA114" s="602"/>
      <c r="AB114" s="603"/>
      <c r="AC114" s="606"/>
      <c r="AD114" s="602"/>
      <c r="AE114" s="603">
        <v>0.001412037037037037</v>
      </c>
      <c r="AF114" s="1059">
        <v>0.417</v>
      </c>
      <c r="AG114" s="602">
        <f>AE114/AF114</f>
        <v>0.0033861799449329427</v>
      </c>
      <c r="AH114" s="1006"/>
      <c r="AI114" s="1060"/>
      <c r="AJ114" s="1008"/>
      <c r="AK114" s="1061"/>
      <c r="AL114" s="1061"/>
    </row>
    <row r="115" spans="1:36" ht="12.75">
      <c r="A115" s="608"/>
      <c r="B115" s="609"/>
      <c r="C115" s="610"/>
      <c r="D115" s="611">
        <f>SUM(D4:D81)</f>
        <v>8.43520833333333</v>
      </c>
      <c r="E115" s="612"/>
      <c r="F115" s="612"/>
      <c r="G115" s="613">
        <f>SUM(G4:G81)</f>
        <v>2513.5299999999997</v>
      </c>
      <c r="H115" s="614">
        <f>D115/G115</f>
        <v>0.003355921088402896</v>
      </c>
      <c r="I115" s="610"/>
      <c r="J115" s="615"/>
      <c r="K115" s="610"/>
      <c r="L115" s="610"/>
      <c r="M115" s="610"/>
      <c r="N115" s="610"/>
      <c r="O115" s="610"/>
      <c r="P115" s="610"/>
      <c r="Q115" s="610"/>
      <c r="R115" s="616"/>
      <c r="S115" s="611">
        <f>SUM(S4:S81)</f>
        <v>1.7705671296296295</v>
      </c>
      <c r="T115" s="617">
        <f>SUM(T4:T81)</f>
        <v>520</v>
      </c>
      <c r="U115" s="618">
        <f>S115/T115</f>
        <v>0.0034049367877492876</v>
      </c>
      <c r="V115" s="611">
        <f>SUM(V4:V81)</f>
        <v>1.768541666666667</v>
      </c>
      <c r="W115" s="617">
        <f>SUM(W4:W81)</f>
        <v>535</v>
      </c>
      <c r="X115" s="618">
        <f>V115/W115</f>
        <v>0.0033056853582554523</v>
      </c>
      <c r="Y115" s="611">
        <f>SUM(Y4:Y81)</f>
        <v>1.7515162037037042</v>
      </c>
      <c r="Z115" s="617">
        <f>SUM(Z4:Z81)</f>
        <v>510</v>
      </c>
      <c r="AA115" s="618">
        <f>Y115/Z115</f>
        <v>0.0034343454974582435</v>
      </c>
      <c r="AB115" s="611">
        <f>SUM(AB4:AB81)</f>
        <v>2.1727083333333335</v>
      </c>
      <c r="AC115" s="613">
        <f>SUM(AC4:AC81)</f>
        <v>654.1400000000003</v>
      </c>
      <c r="AD115" s="618">
        <f>AB115/AC115</f>
        <v>0.0033214729772423827</v>
      </c>
      <c r="AE115" s="611">
        <f>SUM(AE4:AE81)</f>
        <v>1.8365740740740744</v>
      </c>
      <c r="AF115" s="1062">
        <f>SUM(AF4:AF81)</f>
        <v>554.39</v>
      </c>
      <c r="AG115" s="618">
        <f>AE115/AF115</f>
        <v>0.003312783553228006</v>
      </c>
      <c r="AJ115" s="1063"/>
    </row>
    <row r="116" spans="1:36" ht="12.75">
      <c r="A116" s="608"/>
      <c r="B116" s="609"/>
      <c r="C116" s="610"/>
      <c r="D116" s="619">
        <f>SUM(D83:D97)</f>
        <v>1.369849537037037</v>
      </c>
      <c r="E116" s="620"/>
      <c r="F116" s="620"/>
      <c r="G116" s="621">
        <f>SUM(G83:G97)</f>
        <v>250.36499999999998</v>
      </c>
      <c r="H116" s="622">
        <f>D116/G116</f>
        <v>0.005471409889709173</v>
      </c>
      <c r="I116" s="610"/>
      <c r="J116" s="615"/>
      <c r="K116" s="610"/>
      <c r="L116" s="610"/>
      <c r="M116" s="610"/>
      <c r="N116" s="610"/>
      <c r="O116" s="610"/>
      <c r="P116" s="610"/>
      <c r="Q116" s="610"/>
      <c r="R116" s="616"/>
      <c r="S116" s="619">
        <f>SUM(S83:S97)</f>
        <v>0.2486111111111111</v>
      </c>
      <c r="T116" s="623">
        <f>SUM(T83:T97)</f>
        <v>45</v>
      </c>
      <c r="U116" s="624">
        <f>S116/T116</f>
        <v>0.005524691358024691</v>
      </c>
      <c r="V116" s="619">
        <f>SUM(V83:V97)</f>
        <v>0.1570023148148148</v>
      </c>
      <c r="W116" s="623">
        <f>SUM(W83:W97)</f>
        <v>30</v>
      </c>
      <c r="X116" s="624">
        <f>V116/W116</f>
        <v>0.00523341049382716</v>
      </c>
      <c r="Y116" s="619">
        <f>SUM(Y83:Y97)</f>
        <v>0.29165509259259254</v>
      </c>
      <c r="Z116" s="623">
        <f>SUM(Z83:Z97)</f>
        <v>50</v>
      </c>
      <c r="AA116" s="624">
        <f>Y116/Z116</f>
        <v>0.005833101851851851</v>
      </c>
      <c r="AB116" s="619">
        <f>SUM(AB83:AB97)</f>
        <v>0.4658101851851852</v>
      </c>
      <c r="AC116" s="621">
        <f>SUM(AC83:AC97)</f>
        <v>85.36499999999998</v>
      </c>
      <c r="AD116" s="624">
        <f>AB116/AC116</f>
        <v>0.005456688164765247</v>
      </c>
      <c r="AE116" s="619">
        <f>SUM(AE83:AE97)</f>
        <v>0.287337962962963</v>
      </c>
      <c r="AF116" s="623">
        <f>SUM(AF83:AF97)</f>
        <v>55</v>
      </c>
      <c r="AG116" s="624">
        <f>AE116/AF116</f>
        <v>0.0052243265993266</v>
      </c>
      <c r="AJ116" s="1063"/>
    </row>
    <row r="117" spans="1:36" ht="13.5" thickBot="1">
      <c r="A117" s="608"/>
      <c r="B117" s="609"/>
      <c r="C117" s="610"/>
      <c r="D117" s="625">
        <f>SUM(D99:D114)</f>
        <v>0.29171296296296284</v>
      </c>
      <c r="E117" s="626"/>
      <c r="F117" s="626"/>
      <c r="G117" s="627">
        <f>SUM(G99:G114)</f>
        <v>82.50200000000001</v>
      </c>
      <c r="H117" s="628">
        <f>D117/G117</f>
        <v>0.003535828985515052</v>
      </c>
      <c r="P117" s="610"/>
      <c r="Q117" s="610"/>
      <c r="R117" s="616"/>
      <c r="S117" s="625">
        <f>SUM(S99:S114)</f>
        <v>0.05935185185185185</v>
      </c>
      <c r="T117" s="630">
        <f>SUM(T99:T114)</f>
        <v>18.417</v>
      </c>
      <c r="U117" s="631">
        <f>S117/T117</f>
        <v>0.0032226666586225687</v>
      </c>
      <c r="V117" s="625">
        <f>SUM(V99:V114)</f>
        <v>0.044861111111111115</v>
      </c>
      <c r="W117" s="630">
        <f>SUM(W99:W114)</f>
        <v>14.834</v>
      </c>
      <c r="X117" s="631">
        <f>V117/W117</f>
        <v>0.0030242086497985115</v>
      </c>
      <c r="Y117" s="625">
        <f>SUM(Y99:Y114)</f>
        <v>0.036550925925925924</v>
      </c>
      <c r="Z117" s="630">
        <f>SUM(Z99:Z114)</f>
        <v>12</v>
      </c>
      <c r="AA117" s="631">
        <f>Y117/Z117</f>
        <v>0.0030459104938271604</v>
      </c>
      <c r="AB117" s="625">
        <f>SUM(AB99:AB114)</f>
        <v>0.04552083333333333</v>
      </c>
      <c r="AC117" s="630">
        <f>SUM(AC99:AC114)</f>
        <v>14.417</v>
      </c>
      <c r="AD117" s="631">
        <f>AB117/AC117</f>
        <v>0.0031574414464405447</v>
      </c>
      <c r="AE117" s="625">
        <f>SUM(AE99:AE114)</f>
        <v>0.10542824074074074</v>
      </c>
      <c r="AF117" s="627">
        <f>SUM(AF99:AF114)</f>
        <v>22.834000000000003</v>
      </c>
      <c r="AG117" s="631">
        <f>AE117/AF117</f>
        <v>0.004617160407319818</v>
      </c>
      <c r="AJ117" s="1063"/>
    </row>
    <row r="118" spans="1:36" ht="13.5" thickBot="1">
      <c r="A118" s="608"/>
      <c r="B118" s="609"/>
      <c r="C118" s="632" t="s">
        <v>402</v>
      </c>
      <c r="D118" s="633"/>
      <c r="E118" s="634" t="s">
        <v>403</v>
      </c>
      <c r="F118" s="275"/>
      <c r="G118" s="275"/>
      <c r="H118" s="635" t="s">
        <v>521</v>
      </c>
      <c r="I118" s="636">
        <v>71</v>
      </c>
      <c r="J118" s="636">
        <v>69</v>
      </c>
      <c r="K118" s="636">
        <v>67</v>
      </c>
      <c r="L118" s="636">
        <v>76</v>
      </c>
      <c r="M118" s="1064">
        <v>79</v>
      </c>
      <c r="N118" s="638">
        <f aca="true" t="shared" si="0" ref="N118:N123">SUM(I118:M118)</f>
        <v>362</v>
      </c>
      <c r="O118" s="639" t="s">
        <v>522</v>
      </c>
      <c r="P118" s="610"/>
      <c r="Q118" s="610"/>
      <c r="R118" s="616"/>
      <c r="S118" s="276"/>
      <c r="T118" s="640">
        <f>T115+T116+T117</f>
        <v>583.417</v>
      </c>
      <c r="U118" s="276"/>
      <c r="V118" s="276"/>
      <c r="W118" s="640">
        <f>W115+W116+W117</f>
        <v>579.834</v>
      </c>
      <c r="X118" s="276"/>
      <c r="Y118" s="276"/>
      <c r="Z118" s="640">
        <f>Z115+Z116+Z117</f>
        <v>572</v>
      </c>
      <c r="AA118" s="276"/>
      <c r="AB118" s="276"/>
      <c r="AC118" s="641">
        <f>AC115+AC116+AC117</f>
        <v>753.9220000000004</v>
      </c>
      <c r="AD118" s="276"/>
      <c r="AE118" s="276"/>
      <c r="AF118" s="641">
        <f>AF115+AF116+AF117</f>
        <v>632.2239999999999</v>
      </c>
      <c r="AG118" s="276"/>
      <c r="AJ118" s="1063"/>
    </row>
    <row r="119" spans="1:36" ht="13.5" thickBot="1">
      <c r="A119" s="608"/>
      <c r="B119" s="609"/>
      <c r="C119" s="642" t="s">
        <v>405</v>
      </c>
      <c r="D119" s="643"/>
      <c r="E119" s="644"/>
      <c r="F119" s="645"/>
      <c r="G119" s="646"/>
      <c r="H119" s="647" t="s">
        <v>424</v>
      </c>
      <c r="I119" s="648">
        <v>17</v>
      </c>
      <c r="J119" s="648">
        <v>14</v>
      </c>
      <c r="K119" s="648">
        <v>18</v>
      </c>
      <c r="L119" s="1065">
        <v>20</v>
      </c>
      <c r="M119" s="1066">
        <v>20</v>
      </c>
      <c r="N119" s="650">
        <f t="shared" si="0"/>
        <v>89</v>
      </c>
      <c r="O119" s="651" t="s">
        <v>523</v>
      </c>
      <c r="P119" s="652"/>
      <c r="Q119" s="652"/>
      <c r="R119" s="653"/>
      <c r="S119" s="654"/>
      <c r="T119" s="655"/>
      <c r="U119" s="656"/>
      <c r="V119" s="654"/>
      <c r="W119" s="655"/>
      <c r="X119" s="656"/>
      <c r="Y119" s="654"/>
      <c r="Z119" s="655"/>
      <c r="AA119" s="656"/>
      <c r="AB119" s="657"/>
      <c r="AC119" s="658"/>
      <c r="AD119" s="659"/>
      <c r="AE119" s="654"/>
      <c r="AF119" s="654"/>
      <c r="AG119" s="656"/>
      <c r="AJ119" s="1063"/>
    </row>
    <row r="120" spans="1:36" ht="12.75">
      <c r="A120" s="608"/>
      <c r="B120" s="609"/>
      <c r="D120" s="660"/>
      <c r="E120" s="644"/>
      <c r="F120" s="661"/>
      <c r="G120" s="646"/>
      <c r="H120" s="662" t="s">
        <v>524</v>
      </c>
      <c r="I120" s="663">
        <v>52</v>
      </c>
      <c r="J120" s="663">
        <v>54</v>
      </c>
      <c r="K120" s="663">
        <v>51</v>
      </c>
      <c r="L120" s="663">
        <v>54</v>
      </c>
      <c r="M120" s="1067">
        <v>55</v>
      </c>
      <c r="N120" s="665">
        <f t="shared" si="0"/>
        <v>266</v>
      </c>
      <c r="O120" s="651" t="s">
        <v>525</v>
      </c>
      <c r="P120" s="610"/>
      <c r="Q120" s="610"/>
      <c r="R120" s="616"/>
      <c r="S120" s="654"/>
      <c r="T120" s="655"/>
      <c r="U120" s="656"/>
      <c r="V120" s="654"/>
      <c r="W120" s="655"/>
      <c r="X120" s="656"/>
      <c r="Y120" s="654"/>
      <c r="Z120" s="655"/>
      <c r="AA120" s="656"/>
      <c r="AB120" s="657"/>
      <c r="AC120" s="658"/>
      <c r="AD120" s="659"/>
      <c r="AE120" s="654"/>
      <c r="AF120" s="654"/>
      <c r="AG120" s="656"/>
      <c r="AJ120" s="1063"/>
    </row>
    <row r="121" spans="1:36" ht="12.75">
      <c r="A121" s="608"/>
      <c r="B121" s="609"/>
      <c r="D121" s="660"/>
      <c r="E121" s="666"/>
      <c r="F121" s="667"/>
      <c r="G121" s="668"/>
      <c r="H121" s="669" t="s">
        <v>419</v>
      </c>
      <c r="I121" s="670">
        <v>9</v>
      </c>
      <c r="J121" s="670">
        <v>6</v>
      </c>
      <c r="K121" s="670">
        <v>10</v>
      </c>
      <c r="L121" s="1068">
        <v>14</v>
      </c>
      <c r="M121" s="671">
        <v>11</v>
      </c>
      <c r="N121" s="672">
        <f t="shared" si="0"/>
        <v>50</v>
      </c>
      <c r="O121" s="673"/>
      <c r="P121" s="610"/>
      <c r="Q121" s="610"/>
      <c r="R121" s="616"/>
      <c r="S121" s="654"/>
      <c r="T121" s="655"/>
      <c r="U121" s="656"/>
      <c r="V121" s="654"/>
      <c r="W121" s="655"/>
      <c r="X121" s="656"/>
      <c r="Y121" s="654"/>
      <c r="Z121" s="655"/>
      <c r="AA121" s="656"/>
      <c r="AB121" s="657"/>
      <c r="AC121" s="658"/>
      <c r="AD121" s="659"/>
      <c r="AE121" s="654"/>
      <c r="AF121" s="654"/>
      <c r="AG121" s="656"/>
      <c r="AJ121" s="1063"/>
    </row>
    <row r="122" spans="1:36" ht="12.75">
      <c r="A122" s="608"/>
      <c r="B122" s="609"/>
      <c r="D122" s="660"/>
      <c r="E122" s="674"/>
      <c r="F122" s="675"/>
      <c r="G122" s="676"/>
      <c r="H122" s="677" t="s">
        <v>526</v>
      </c>
      <c r="I122" s="678">
        <v>10</v>
      </c>
      <c r="J122" s="678">
        <v>9</v>
      </c>
      <c r="K122" s="678">
        <v>6</v>
      </c>
      <c r="L122" s="678">
        <v>8</v>
      </c>
      <c r="M122" s="1069">
        <v>13</v>
      </c>
      <c r="N122" s="680">
        <f t="shared" si="0"/>
        <v>46</v>
      </c>
      <c r="O122" s="673"/>
      <c r="P122" s="610"/>
      <c r="Q122" s="610"/>
      <c r="R122" s="616"/>
      <c r="S122" s="654"/>
      <c r="T122" s="655"/>
      <c r="U122" s="656"/>
      <c r="V122" s="654"/>
      <c r="W122" s="655"/>
      <c r="X122" s="656"/>
      <c r="Y122" s="654"/>
      <c r="Z122" s="655"/>
      <c r="AA122" s="656"/>
      <c r="AB122" s="657"/>
      <c r="AC122" s="658"/>
      <c r="AD122" s="659"/>
      <c r="AE122" s="681"/>
      <c r="AF122" s="681"/>
      <c r="AG122" s="656"/>
      <c r="AJ122" s="1063"/>
    </row>
    <row r="123" spans="1:36" ht="12.75">
      <c r="A123" s="608"/>
      <c r="B123" s="609"/>
      <c r="C123" s="610"/>
      <c r="D123" s="660"/>
      <c r="E123" s="682"/>
      <c r="F123" s="683"/>
      <c r="G123" s="684"/>
      <c r="H123" s="685" t="s">
        <v>407</v>
      </c>
      <c r="I123" s="686">
        <f>T118</f>
        <v>583.417</v>
      </c>
      <c r="J123" s="686">
        <f>W118</f>
        <v>579.834</v>
      </c>
      <c r="K123" s="686">
        <f>Z118</f>
        <v>572</v>
      </c>
      <c r="L123" s="687">
        <f>AC118</f>
        <v>753.9220000000004</v>
      </c>
      <c r="M123" s="688">
        <f>AF118</f>
        <v>632.2239999999999</v>
      </c>
      <c r="N123" s="1070">
        <f t="shared" si="0"/>
        <v>3121.397</v>
      </c>
      <c r="O123" s="690"/>
      <c r="P123" s="610"/>
      <c r="Q123" s="610"/>
      <c r="R123" s="616"/>
      <c r="S123" s="654"/>
      <c r="T123" s="655"/>
      <c r="U123" s="656"/>
      <c r="V123" s="654"/>
      <c r="W123" s="655"/>
      <c r="X123" s="656"/>
      <c r="Y123" s="654"/>
      <c r="Z123" s="655"/>
      <c r="AA123" s="656"/>
      <c r="AB123" s="657"/>
      <c r="AC123" s="658"/>
      <c r="AD123" s="659"/>
      <c r="AE123" s="654"/>
      <c r="AF123" s="654"/>
      <c r="AG123" s="656"/>
      <c r="AJ123" s="1063"/>
    </row>
    <row r="124" spans="1:36" ht="12.75">
      <c r="A124" s="608"/>
      <c r="B124" s="609"/>
      <c r="C124" s="610"/>
      <c r="D124" s="660"/>
      <c r="E124" s="682"/>
      <c r="F124" s="683"/>
      <c r="G124" s="684"/>
      <c r="H124" s="685" t="s">
        <v>408</v>
      </c>
      <c r="I124" s="691">
        <v>0.2041666666666667</v>
      </c>
      <c r="J124" s="691">
        <v>0.1986111111111111</v>
      </c>
      <c r="K124" s="691">
        <v>0.20625000000000002</v>
      </c>
      <c r="L124" s="691">
        <v>0.19930555555555554</v>
      </c>
      <c r="M124" s="691">
        <v>0.1986111111111111</v>
      </c>
      <c r="N124" s="692">
        <v>0.20138888888888887</v>
      </c>
      <c r="P124" s="610"/>
      <c r="Q124" s="610"/>
      <c r="R124" s="616"/>
      <c r="S124" s="654"/>
      <c r="T124" s="655"/>
      <c r="U124" s="656"/>
      <c r="V124" s="654"/>
      <c r="W124" s="655"/>
      <c r="X124" s="656"/>
      <c r="Y124" s="654"/>
      <c r="Z124" s="655"/>
      <c r="AA124" s="656"/>
      <c r="AB124" s="657"/>
      <c r="AC124" s="658"/>
      <c r="AD124" s="659"/>
      <c r="AE124" s="654"/>
      <c r="AF124" s="693"/>
      <c r="AG124" s="656"/>
      <c r="AJ124" s="1063"/>
    </row>
    <row r="125" spans="1:36" ht="12.75">
      <c r="A125" s="608"/>
      <c r="B125" s="609"/>
      <c r="C125" s="610"/>
      <c r="D125" s="660"/>
      <c r="E125" s="694"/>
      <c r="F125" s="695"/>
      <c r="G125" s="696"/>
      <c r="H125" s="697" t="s">
        <v>409</v>
      </c>
      <c r="I125" s="698">
        <v>0.33125</v>
      </c>
      <c r="J125" s="698">
        <v>0.3138888888888889</v>
      </c>
      <c r="K125" s="698">
        <v>0.35000000000000003</v>
      </c>
      <c r="L125" s="698">
        <v>0.32708333333333334</v>
      </c>
      <c r="M125" s="698">
        <v>0.31319444444444444</v>
      </c>
      <c r="N125" s="699">
        <v>0.3284722222222222</v>
      </c>
      <c r="P125" s="610"/>
      <c r="Q125" s="610"/>
      <c r="R125" s="616"/>
      <c r="S125" s="654"/>
      <c r="T125" s="655"/>
      <c r="U125" s="656"/>
      <c r="V125" s="654"/>
      <c r="W125" s="655"/>
      <c r="X125" s="656"/>
      <c r="Y125" s="654"/>
      <c r="Z125" s="655"/>
      <c r="AA125" s="656"/>
      <c r="AB125" s="657"/>
      <c r="AC125" s="658"/>
      <c r="AD125" s="659"/>
      <c r="AE125" s="654"/>
      <c r="AF125" s="693"/>
      <c r="AG125" s="656"/>
      <c r="AJ125" s="1063"/>
    </row>
    <row r="126" spans="1:36" ht="12.75">
      <c r="A126" s="608"/>
      <c r="B126" s="609"/>
      <c r="C126" s="610"/>
      <c r="D126" s="660"/>
      <c r="E126" s="700"/>
      <c r="F126" s="701"/>
      <c r="G126" s="702"/>
      <c r="H126" s="677" t="s">
        <v>410</v>
      </c>
      <c r="I126" s="703">
        <v>0.19305555555555554</v>
      </c>
      <c r="J126" s="703">
        <v>0.18125</v>
      </c>
      <c r="K126" s="703">
        <v>0.1826388888888889</v>
      </c>
      <c r="L126" s="703">
        <v>0.18958333333333333</v>
      </c>
      <c r="M126" s="703">
        <v>0.27708333333333335</v>
      </c>
      <c r="N126" s="704">
        <v>0.21180555555555555</v>
      </c>
      <c r="P126" s="610"/>
      <c r="Q126" s="610"/>
      <c r="R126" s="616"/>
      <c r="S126" s="654"/>
      <c r="T126" s="655"/>
      <c r="U126" s="656"/>
      <c r="V126" s="654"/>
      <c r="W126" s="655"/>
      <c r="X126" s="656"/>
      <c r="Y126" s="654"/>
      <c r="Z126" s="655"/>
      <c r="AA126" s="656"/>
      <c r="AB126" s="657"/>
      <c r="AC126" s="658"/>
      <c r="AD126" s="659"/>
      <c r="AE126" s="654"/>
      <c r="AF126" s="693"/>
      <c r="AG126" s="656"/>
      <c r="AJ126" s="1063"/>
    </row>
    <row r="127" spans="1:36" ht="12.75">
      <c r="A127" s="608"/>
      <c r="B127" s="609"/>
      <c r="C127" s="610"/>
      <c r="D127" s="660"/>
      <c r="E127" s="682"/>
      <c r="F127" s="683"/>
      <c r="G127" s="684"/>
      <c r="H127" s="685" t="s">
        <v>411</v>
      </c>
      <c r="I127" s="663"/>
      <c r="J127" s="663">
        <v>10</v>
      </c>
      <c r="K127" s="663">
        <v>7</v>
      </c>
      <c r="L127" s="663">
        <v>7</v>
      </c>
      <c r="M127" s="664">
        <v>12</v>
      </c>
      <c r="N127" s="705">
        <f>SUM(I127:M127)</f>
        <v>36</v>
      </c>
      <c r="P127" s="610"/>
      <c r="Q127" s="610"/>
      <c r="R127" s="616"/>
      <c r="S127" s="654"/>
      <c r="T127" s="655"/>
      <c r="U127" s="656"/>
      <c r="V127" s="654"/>
      <c r="W127" s="655"/>
      <c r="X127" s="656"/>
      <c r="Y127" s="654"/>
      <c r="Z127" s="655"/>
      <c r="AA127" s="656"/>
      <c r="AB127" s="657"/>
      <c r="AC127" s="658"/>
      <c r="AD127" s="659"/>
      <c r="AE127" s="654"/>
      <c r="AF127" s="693"/>
      <c r="AG127" s="656"/>
      <c r="AJ127" s="1063"/>
    </row>
    <row r="128" spans="1:36" ht="9" customHeight="1">
      <c r="A128" s="608"/>
      <c r="B128" s="609"/>
      <c r="C128" s="610"/>
      <c r="D128" s="660"/>
      <c r="E128" s="682"/>
      <c r="F128" s="683"/>
      <c r="G128" s="684"/>
      <c r="H128" s="685" t="s">
        <v>412</v>
      </c>
      <c r="I128" s="706">
        <v>0</v>
      </c>
      <c r="J128" s="706">
        <v>0</v>
      </c>
      <c r="K128" s="706">
        <v>0</v>
      </c>
      <c r="L128" s="706">
        <v>0</v>
      </c>
      <c r="M128" s="664">
        <v>0</v>
      </c>
      <c r="N128" s="705">
        <f>SUM(I128:M128)</f>
        <v>0</v>
      </c>
      <c r="P128" s="610"/>
      <c r="Q128" s="610"/>
      <c r="R128" s="616"/>
      <c r="S128" s="654"/>
      <c r="T128" s="655"/>
      <c r="U128" s="656"/>
      <c r="V128" s="654"/>
      <c r="W128" s="655"/>
      <c r="X128" s="656"/>
      <c r="Y128" s="654"/>
      <c r="Z128" s="655"/>
      <c r="AA128" s="656"/>
      <c r="AB128" s="657"/>
      <c r="AC128" s="658"/>
      <c r="AD128" s="659"/>
      <c r="AE128" s="654"/>
      <c r="AF128" s="693"/>
      <c r="AG128" s="656"/>
      <c r="AJ128" s="1063"/>
    </row>
    <row r="129" spans="1:36" ht="9" customHeight="1" thickBot="1">
      <c r="A129" s="608"/>
      <c r="B129" s="609"/>
      <c r="C129" s="610"/>
      <c r="D129" s="660"/>
      <c r="E129" s="707"/>
      <c r="F129" s="708"/>
      <c r="G129" s="709"/>
      <c r="H129" s="710" t="s">
        <v>413</v>
      </c>
      <c r="I129" s="711">
        <v>0</v>
      </c>
      <c r="J129" s="711">
        <v>0</v>
      </c>
      <c r="K129" s="711">
        <v>0</v>
      </c>
      <c r="L129" s="712">
        <v>0</v>
      </c>
      <c r="M129" s="713">
        <v>0</v>
      </c>
      <c r="N129" s="714">
        <v>0</v>
      </c>
      <c r="O129" s="715"/>
      <c r="P129" s="610"/>
      <c r="Q129" s="610"/>
      <c r="R129" s="616"/>
      <c r="S129" s="654"/>
      <c r="T129" s="655"/>
      <c r="U129" s="656"/>
      <c r="V129" s="654"/>
      <c r="W129" s="655"/>
      <c r="X129" s="656"/>
      <c r="Y129" s="654"/>
      <c r="Z129" s="655"/>
      <c r="AA129" s="656"/>
      <c r="AB129" s="657"/>
      <c r="AC129" s="658"/>
      <c r="AD129" s="659"/>
      <c r="AE129" s="654"/>
      <c r="AF129" s="693"/>
      <c r="AG129" s="656"/>
      <c r="AJ129" s="1063"/>
    </row>
    <row r="130" spans="1:36" ht="13.5" thickBot="1">
      <c r="A130" s="608"/>
      <c r="B130" s="609"/>
      <c r="C130" s="610"/>
      <c r="D130" s="660"/>
      <c r="E130" s="716"/>
      <c r="F130" s="716"/>
      <c r="G130" s="717"/>
      <c r="H130" s="718"/>
      <c r="I130" s="719"/>
      <c r="J130" s="719"/>
      <c r="K130" s="719"/>
      <c r="L130" s="720"/>
      <c r="M130" s="719"/>
      <c r="N130" s="721"/>
      <c r="O130" s="715"/>
      <c r="P130" s="610"/>
      <c r="Q130" s="610"/>
      <c r="R130" s="616"/>
      <c r="S130" s="654"/>
      <c r="T130" s="655"/>
      <c r="U130" s="656"/>
      <c r="V130" s="654"/>
      <c r="W130" s="655"/>
      <c r="X130" s="656"/>
      <c r="Y130" s="654"/>
      <c r="Z130" s="655"/>
      <c r="AA130" s="656"/>
      <c r="AB130" s="657"/>
      <c r="AC130" s="658"/>
      <c r="AD130" s="659"/>
      <c r="AE130" s="654"/>
      <c r="AF130" s="693"/>
      <c r="AG130" s="656"/>
      <c r="AJ130" s="1063"/>
    </row>
    <row r="131" spans="1:36" ht="13.5" thickBot="1">
      <c r="A131" s="608"/>
      <c r="B131" s="609"/>
      <c r="C131" s="632" t="s">
        <v>402</v>
      </c>
      <c r="D131" s="633"/>
      <c r="E131" s="634" t="s">
        <v>403</v>
      </c>
      <c r="F131" s="275"/>
      <c r="G131" s="275"/>
      <c r="H131" s="635" t="s">
        <v>404</v>
      </c>
      <c r="I131" s="636">
        <v>74</v>
      </c>
      <c r="J131" s="636">
        <v>66</v>
      </c>
      <c r="K131" s="636">
        <v>75</v>
      </c>
      <c r="L131" s="636">
        <v>77</v>
      </c>
      <c r="M131" s="637">
        <v>66</v>
      </c>
      <c r="N131" s="638">
        <v>358</v>
      </c>
      <c r="O131" s="639" t="s">
        <v>414</v>
      </c>
      <c r="P131" s="610"/>
      <c r="Q131" s="610"/>
      <c r="R131" s="616"/>
      <c r="S131" s="654"/>
      <c r="T131" s="655"/>
      <c r="U131" s="656"/>
      <c r="V131" s="654"/>
      <c r="W131" s="655"/>
      <c r="X131" s="656"/>
      <c r="Y131" s="654"/>
      <c r="Z131" s="655"/>
      <c r="AA131" s="656"/>
      <c r="AB131" s="657"/>
      <c r="AC131" s="658"/>
      <c r="AD131" s="659"/>
      <c r="AE131" s="654"/>
      <c r="AF131" s="693"/>
      <c r="AG131" s="656"/>
      <c r="AJ131" s="1063"/>
    </row>
    <row r="132" spans="1:36" ht="13.5" thickBot="1">
      <c r="A132" s="608"/>
      <c r="B132" s="609"/>
      <c r="C132" s="642" t="s">
        <v>405</v>
      </c>
      <c r="D132" s="643"/>
      <c r="E132" s="644"/>
      <c r="F132" s="645"/>
      <c r="G132" s="646"/>
      <c r="H132" s="647" t="s">
        <v>415</v>
      </c>
      <c r="I132" s="648">
        <v>19</v>
      </c>
      <c r="J132" s="648">
        <v>11</v>
      </c>
      <c r="K132" s="648">
        <v>17</v>
      </c>
      <c r="L132" s="648">
        <v>17</v>
      </c>
      <c r="M132" s="649">
        <v>16</v>
      </c>
      <c r="N132" s="650">
        <v>80</v>
      </c>
      <c r="O132" s="673" t="s">
        <v>416</v>
      </c>
      <c r="P132" s="610"/>
      <c r="Q132" s="610"/>
      <c r="R132" s="616"/>
      <c r="S132" s="654"/>
      <c r="T132" s="655"/>
      <c r="U132" s="656"/>
      <c r="V132" s="654"/>
      <c r="W132" s="655"/>
      <c r="X132" s="656"/>
      <c r="Y132" s="654"/>
      <c r="Z132" s="655"/>
      <c r="AA132" s="656"/>
      <c r="AB132" s="657"/>
      <c r="AC132" s="658"/>
      <c r="AD132" s="659"/>
      <c r="AE132" s="654"/>
      <c r="AF132" s="693"/>
      <c r="AG132" s="656"/>
      <c r="AJ132" s="1063"/>
    </row>
    <row r="133" spans="1:36" ht="12.75">
      <c r="A133" s="608"/>
      <c r="B133" s="609"/>
      <c r="D133" s="660"/>
      <c r="E133" s="644"/>
      <c r="F133" s="661"/>
      <c r="G133" s="646"/>
      <c r="H133" s="662" t="s">
        <v>417</v>
      </c>
      <c r="I133" s="663">
        <v>56</v>
      </c>
      <c r="J133" s="663">
        <v>56</v>
      </c>
      <c r="K133" s="722">
        <v>61</v>
      </c>
      <c r="L133" s="722">
        <v>61</v>
      </c>
      <c r="M133" s="664">
        <v>52</v>
      </c>
      <c r="N133" s="665">
        <v>286</v>
      </c>
      <c r="O133" s="673" t="s">
        <v>418</v>
      </c>
      <c r="P133" s="610"/>
      <c r="Q133" s="610"/>
      <c r="R133" s="616"/>
      <c r="S133" s="654"/>
      <c r="T133" s="655"/>
      <c r="U133" s="656"/>
      <c r="V133" s="654"/>
      <c r="W133" s="655"/>
      <c r="X133" s="656"/>
      <c r="Y133" s="654"/>
      <c r="Z133" s="655"/>
      <c r="AA133" s="656"/>
      <c r="AB133" s="657"/>
      <c r="AC133" s="658"/>
      <c r="AD133" s="659"/>
      <c r="AE133" s="654"/>
      <c r="AF133" s="693"/>
      <c r="AG133" s="656"/>
      <c r="AJ133" s="1063"/>
    </row>
    <row r="134" spans="1:36" ht="12.75">
      <c r="A134" s="608"/>
      <c r="B134" s="609"/>
      <c r="D134" s="660"/>
      <c r="E134" s="666"/>
      <c r="F134" s="667"/>
      <c r="G134" s="668"/>
      <c r="H134" s="669" t="s">
        <v>419</v>
      </c>
      <c r="I134" s="670">
        <v>12</v>
      </c>
      <c r="J134" s="670">
        <v>5</v>
      </c>
      <c r="K134" s="670">
        <v>8</v>
      </c>
      <c r="L134" s="670">
        <v>9</v>
      </c>
      <c r="M134" s="671">
        <v>8</v>
      </c>
      <c r="N134" s="672">
        <v>42</v>
      </c>
      <c r="O134" s="673"/>
      <c r="P134" s="610"/>
      <c r="Q134" s="610"/>
      <c r="R134" s="616"/>
      <c r="S134" s="654"/>
      <c r="T134" s="655"/>
      <c r="U134" s="656"/>
      <c r="V134" s="654"/>
      <c r="W134" s="655"/>
      <c r="X134" s="656"/>
      <c r="Y134" s="654"/>
      <c r="Z134" s="655"/>
      <c r="AA134" s="656"/>
      <c r="AB134" s="657"/>
      <c r="AC134" s="658"/>
      <c r="AD134" s="659"/>
      <c r="AE134" s="654"/>
      <c r="AF134" s="693"/>
      <c r="AG134" s="656"/>
      <c r="AJ134" s="1063"/>
    </row>
    <row r="135" spans="1:36" ht="12.75">
      <c r="A135" s="608"/>
      <c r="B135" s="609"/>
      <c r="D135" s="660"/>
      <c r="E135" s="674"/>
      <c r="F135" s="675"/>
      <c r="G135" s="676"/>
      <c r="H135" s="677" t="s">
        <v>420</v>
      </c>
      <c r="I135" s="678">
        <v>6</v>
      </c>
      <c r="J135" s="678">
        <v>5</v>
      </c>
      <c r="K135" s="678">
        <v>6</v>
      </c>
      <c r="L135" s="678">
        <v>7</v>
      </c>
      <c r="M135" s="679">
        <v>6</v>
      </c>
      <c r="N135" s="680">
        <v>30</v>
      </c>
      <c r="O135" s="673"/>
      <c r="P135" s="610"/>
      <c r="Q135" s="610"/>
      <c r="R135" s="616"/>
      <c r="S135" s="654"/>
      <c r="T135" s="655"/>
      <c r="U135" s="656"/>
      <c r="V135" s="654"/>
      <c r="W135" s="655"/>
      <c r="X135" s="656"/>
      <c r="Y135" s="654"/>
      <c r="Z135" s="655"/>
      <c r="AA135" s="656"/>
      <c r="AB135" s="657"/>
      <c r="AC135" s="658"/>
      <c r="AD135" s="659"/>
      <c r="AE135" s="654"/>
      <c r="AF135" s="693"/>
      <c r="AG135" s="656"/>
      <c r="AJ135" s="1063"/>
    </row>
    <row r="136" spans="1:36" ht="12.75">
      <c r="A136" s="608"/>
      <c r="B136" s="609"/>
      <c r="C136" s="610"/>
      <c r="D136" s="660"/>
      <c r="E136" s="682"/>
      <c r="F136" s="683"/>
      <c r="G136" s="684"/>
      <c r="H136" s="685" t="s">
        <v>407</v>
      </c>
      <c r="I136" s="686">
        <v>632</v>
      </c>
      <c r="J136" s="686">
        <v>595</v>
      </c>
      <c r="K136" s="686">
        <v>662</v>
      </c>
      <c r="L136" s="687">
        <v>812.7725000000007</v>
      </c>
      <c r="M136" s="688">
        <v>566.1949999999999</v>
      </c>
      <c r="N136" s="689">
        <v>3267.9675000000007</v>
      </c>
      <c r="O136" s="690"/>
      <c r="P136" s="610"/>
      <c r="Q136" s="610"/>
      <c r="R136" s="616"/>
      <c r="S136" s="654"/>
      <c r="T136" s="655"/>
      <c r="U136" s="656"/>
      <c r="V136" s="654"/>
      <c r="W136" s="655"/>
      <c r="X136" s="656"/>
      <c r="Y136" s="654"/>
      <c r="Z136" s="655"/>
      <c r="AA136" s="656"/>
      <c r="AB136" s="657"/>
      <c r="AC136" s="658"/>
      <c r="AD136" s="659"/>
      <c r="AE136" s="654"/>
      <c r="AF136" s="693"/>
      <c r="AG136" s="656"/>
      <c r="AJ136" s="1063"/>
    </row>
    <row r="137" spans="1:36" ht="12.75">
      <c r="A137" s="608"/>
      <c r="B137" s="609"/>
      <c r="C137" s="610"/>
      <c r="D137" s="660"/>
      <c r="E137" s="682"/>
      <c r="F137" s="683"/>
      <c r="G137" s="684"/>
      <c r="H137" s="685" t="s">
        <v>408</v>
      </c>
      <c r="I137" s="691">
        <v>0.21458333333333335</v>
      </c>
      <c r="J137" s="691">
        <v>0.20833333333333334</v>
      </c>
      <c r="K137" s="691">
        <v>0.2027777777777778</v>
      </c>
      <c r="L137" s="691">
        <v>0.20625000000000002</v>
      </c>
      <c r="M137" s="691">
        <v>0.19583333333333333</v>
      </c>
      <c r="N137" s="692">
        <v>0.20625000000000002</v>
      </c>
      <c r="P137" s="610"/>
      <c r="Q137" s="610"/>
      <c r="R137" s="616"/>
      <c r="S137" s="654"/>
      <c r="T137" s="655"/>
      <c r="U137" s="656"/>
      <c r="V137" s="654"/>
      <c r="W137" s="655"/>
      <c r="X137" s="656"/>
      <c r="Y137" s="654"/>
      <c r="Z137" s="655"/>
      <c r="AA137" s="656"/>
      <c r="AB137" s="657"/>
      <c r="AC137" s="658"/>
      <c r="AD137" s="659"/>
      <c r="AE137" s="654"/>
      <c r="AF137" s="693"/>
      <c r="AG137" s="656"/>
      <c r="AJ137" s="1063"/>
    </row>
    <row r="138" spans="1:36" ht="12.75">
      <c r="A138" s="608"/>
      <c r="B138" s="609"/>
      <c r="C138" s="610"/>
      <c r="D138" s="660"/>
      <c r="E138" s="694"/>
      <c r="F138" s="695"/>
      <c r="G138" s="696"/>
      <c r="H138" s="697" t="s">
        <v>409</v>
      </c>
      <c r="I138" s="698">
        <v>0.36041666666666666</v>
      </c>
      <c r="J138" s="698">
        <v>0.35833333333333334</v>
      </c>
      <c r="K138" s="698">
        <v>0.3340277777777778</v>
      </c>
      <c r="L138" s="698">
        <v>0.3416666666666666</v>
      </c>
      <c r="M138" s="698">
        <v>0.31805555555555554</v>
      </c>
      <c r="N138" s="699">
        <v>0.33958333333333335</v>
      </c>
      <c r="P138" s="610"/>
      <c r="Q138" s="610"/>
      <c r="R138" s="616"/>
      <c r="S138" s="654"/>
      <c r="T138" s="655"/>
      <c r="U138" s="656"/>
      <c r="V138" s="654"/>
      <c r="W138" s="655"/>
      <c r="X138" s="656"/>
      <c r="Y138" s="654"/>
      <c r="Z138" s="655"/>
      <c r="AA138" s="656"/>
      <c r="AB138" s="657"/>
      <c r="AC138" s="658"/>
      <c r="AD138" s="659"/>
      <c r="AE138" s="654"/>
      <c r="AF138" s="693"/>
      <c r="AG138" s="656"/>
      <c r="AJ138" s="1063"/>
    </row>
    <row r="139" spans="1:36" ht="12.75">
      <c r="A139" s="608"/>
      <c r="B139" s="609"/>
      <c r="C139" s="610"/>
      <c r="D139" s="660"/>
      <c r="E139" s="700"/>
      <c r="F139" s="701"/>
      <c r="G139" s="702"/>
      <c r="H139" s="677" t="s">
        <v>410</v>
      </c>
      <c r="I139" s="703">
        <v>0.20694444444444446</v>
      </c>
      <c r="J139" s="703">
        <v>0.20486111111111113</v>
      </c>
      <c r="K139" s="703">
        <v>0.18680555555555556</v>
      </c>
      <c r="L139" s="703">
        <v>0.19027777777777777</v>
      </c>
      <c r="M139" s="703">
        <v>0.18680555555555556</v>
      </c>
      <c r="N139" s="704">
        <v>0.19444444444444445</v>
      </c>
      <c r="P139" s="610"/>
      <c r="Q139" s="610"/>
      <c r="R139" s="616"/>
      <c r="S139" s="654"/>
      <c r="T139" s="655"/>
      <c r="U139" s="656"/>
      <c r="V139" s="654"/>
      <c r="W139" s="655"/>
      <c r="X139" s="656"/>
      <c r="Y139" s="654"/>
      <c r="Z139" s="655"/>
      <c r="AA139" s="656"/>
      <c r="AB139" s="657"/>
      <c r="AC139" s="658"/>
      <c r="AD139" s="659"/>
      <c r="AE139" s="654"/>
      <c r="AF139" s="693"/>
      <c r="AG139" s="656"/>
      <c r="AJ139" s="1063"/>
    </row>
    <row r="140" spans="1:36" ht="12.75">
      <c r="A140" s="608"/>
      <c r="B140" s="609"/>
      <c r="C140" s="610"/>
      <c r="D140" s="660"/>
      <c r="E140" s="682"/>
      <c r="F140" s="683"/>
      <c r="G140" s="684"/>
      <c r="H140" s="685" t="s">
        <v>411</v>
      </c>
      <c r="I140" s="663"/>
      <c r="J140" s="663">
        <v>13</v>
      </c>
      <c r="K140" s="663">
        <v>3</v>
      </c>
      <c r="L140" s="663">
        <v>3</v>
      </c>
      <c r="M140" s="664">
        <v>3</v>
      </c>
      <c r="N140" s="705">
        <v>22</v>
      </c>
      <c r="P140" s="610"/>
      <c r="Q140" s="610"/>
      <c r="R140" s="616"/>
      <c r="S140" s="654"/>
      <c r="T140" s="655"/>
      <c r="U140" s="656"/>
      <c r="V140" s="654"/>
      <c r="W140" s="655"/>
      <c r="X140" s="656"/>
      <c r="Y140" s="654"/>
      <c r="Z140" s="655"/>
      <c r="AA140" s="656"/>
      <c r="AB140" s="657"/>
      <c r="AC140" s="658"/>
      <c r="AD140" s="659"/>
      <c r="AE140" s="654"/>
      <c r="AF140" s="693"/>
      <c r="AG140" s="656"/>
      <c r="AJ140" s="1063"/>
    </row>
    <row r="141" spans="1:36" ht="12.75">
      <c r="A141" s="608"/>
      <c r="B141" s="609"/>
      <c r="C141" s="610"/>
      <c r="D141" s="660"/>
      <c r="E141" s="682"/>
      <c r="F141" s="683"/>
      <c r="G141" s="684"/>
      <c r="H141" s="685" t="s">
        <v>412</v>
      </c>
      <c r="I141" s="706">
        <v>0</v>
      </c>
      <c r="J141" s="706">
        <v>0</v>
      </c>
      <c r="K141" s="706">
        <v>0</v>
      </c>
      <c r="L141" s="706">
        <v>0</v>
      </c>
      <c r="M141" s="664">
        <v>0</v>
      </c>
      <c r="N141" s="705">
        <v>0</v>
      </c>
      <c r="P141" s="610"/>
      <c r="Q141" s="610"/>
      <c r="R141" s="616"/>
      <c r="S141" s="654"/>
      <c r="T141" s="655"/>
      <c r="U141" s="656"/>
      <c r="V141" s="654"/>
      <c r="W141" s="655"/>
      <c r="X141" s="656"/>
      <c r="Y141" s="654"/>
      <c r="Z141" s="655"/>
      <c r="AA141" s="656"/>
      <c r="AB141" s="657"/>
      <c r="AC141" s="658"/>
      <c r="AD141" s="659"/>
      <c r="AE141" s="654"/>
      <c r="AF141" s="693"/>
      <c r="AG141" s="656"/>
      <c r="AJ141" s="1063"/>
    </row>
    <row r="142" spans="1:36" ht="13.5" thickBot="1">
      <c r="A142" s="608"/>
      <c r="B142" s="609"/>
      <c r="C142" s="610"/>
      <c r="D142" s="660"/>
      <c r="E142" s="707"/>
      <c r="F142" s="708"/>
      <c r="G142" s="709"/>
      <c r="H142" s="710" t="s">
        <v>413</v>
      </c>
      <c r="I142" s="711">
        <v>0</v>
      </c>
      <c r="J142" s="711">
        <v>0</v>
      </c>
      <c r="K142" s="711">
        <v>0</v>
      </c>
      <c r="L142" s="712">
        <v>0</v>
      </c>
      <c r="M142" s="713">
        <v>0</v>
      </c>
      <c r="N142" s="714">
        <v>0</v>
      </c>
      <c r="O142" s="715"/>
      <c r="P142" s="610"/>
      <c r="Q142" s="610"/>
      <c r="R142" s="616"/>
      <c r="S142" s="654"/>
      <c r="T142" s="655"/>
      <c r="U142" s="656"/>
      <c r="V142" s="654"/>
      <c r="W142" s="655"/>
      <c r="X142" s="656"/>
      <c r="Y142" s="654"/>
      <c r="Z142" s="655"/>
      <c r="AA142" s="656"/>
      <c r="AB142" s="657"/>
      <c r="AC142" s="658"/>
      <c r="AD142" s="659"/>
      <c r="AE142" s="654"/>
      <c r="AF142" s="693"/>
      <c r="AG142" s="656"/>
      <c r="AJ142" s="1063"/>
    </row>
    <row r="143" spans="1:36" ht="13.5" thickBot="1">
      <c r="A143" s="608"/>
      <c r="B143" s="609"/>
      <c r="C143" s="610"/>
      <c r="D143" s="660"/>
      <c r="E143" s="716"/>
      <c r="F143" s="716"/>
      <c r="G143" s="717"/>
      <c r="H143" s="718"/>
      <c r="I143" s="719"/>
      <c r="J143" s="719"/>
      <c r="K143" s="719"/>
      <c r="L143" s="720"/>
      <c r="M143" s="719"/>
      <c r="N143" s="721"/>
      <c r="O143" s="715"/>
      <c r="P143" s="610"/>
      <c r="Q143" s="610"/>
      <c r="R143" s="616"/>
      <c r="S143" s="654"/>
      <c r="T143" s="655"/>
      <c r="U143" s="656"/>
      <c r="V143" s="654"/>
      <c r="W143" s="655"/>
      <c r="X143" s="656"/>
      <c r="Y143" s="654"/>
      <c r="Z143" s="655"/>
      <c r="AA143" s="656"/>
      <c r="AB143" s="657"/>
      <c r="AC143" s="658"/>
      <c r="AD143" s="659"/>
      <c r="AE143" s="654"/>
      <c r="AF143" s="693"/>
      <c r="AG143" s="656"/>
      <c r="AJ143" s="1063"/>
    </row>
    <row r="144" spans="1:36" ht="13.5" thickBot="1">
      <c r="A144" s="608"/>
      <c r="B144" s="609"/>
      <c r="C144" s="632" t="s">
        <v>402</v>
      </c>
      <c r="D144" s="633"/>
      <c r="E144" s="634" t="s">
        <v>421</v>
      </c>
      <c r="F144" s="275"/>
      <c r="G144" s="275"/>
      <c r="H144" s="635" t="s">
        <v>422</v>
      </c>
      <c r="I144" s="723">
        <v>92</v>
      </c>
      <c r="J144" s="636">
        <v>78</v>
      </c>
      <c r="K144" s="724">
        <v>80</v>
      </c>
      <c r="L144" s="724">
        <v>86</v>
      </c>
      <c r="M144" s="637">
        <v>88</v>
      </c>
      <c r="N144" s="638">
        <v>424</v>
      </c>
      <c r="O144" s="725" t="s">
        <v>423</v>
      </c>
      <c r="P144" s="726"/>
      <c r="Q144" s="610"/>
      <c r="R144" s="616"/>
      <c r="S144" s="654"/>
      <c r="T144" s="655"/>
      <c r="U144" s="656"/>
      <c r="V144" s="654"/>
      <c r="W144" s="655"/>
      <c r="X144" s="656"/>
      <c r="Y144" s="654"/>
      <c r="Z144" s="655"/>
      <c r="AA144" s="656"/>
      <c r="AB144" s="657"/>
      <c r="AC144" s="658"/>
      <c r="AD144" s="659"/>
      <c r="AE144" s="654"/>
      <c r="AF144" s="693"/>
      <c r="AG144" s="656"/>
      <c r="AJ144" s="1063"/>
    </row>
    <row r="145" spans="1:36" ht="12.75">
      <c r="A145" s="608"/>
      <c r="B145" s="609"/>
      <c r="D145" s="660"/>
      <c r="E145" s="644"/>
      <c r="F145" s="645"/>
      <c r="G145" s="646"/>
      <c r="H145" s="647" t="s">
        <v>424</v>
      </c>
      <c r="I145" s="727">
        <v>17</v>
      </c>
      <c r="J145" s="727">
        <v>17</v>
      </c>
      <c r="K145" s="727">
        <v>18</v>
      </c>
      <c r="L145" s="727">
        <v>20</v>
      </c>
      <c r="M145" s="649">
        <v>20</v>
      </c>
      <c r="N145" s="650">
        <v>92</v>
      </c>
      <c r="O145" s="673" t="s">
        <v>425</v>
      </c>
      <c r="P145" s="610"/>
      <c r="Q145" s="610"/>
      <c r="R145" s="616"/>
      <c r="S145" s="654"/>
      <c r="T145" s="655"/>
      <c r="U145" s="656"/>
      <c r="V145" s="654"/>
      <c r="W145" s="655"/>
      <c r="X145" s="656"/>
      <c r="Y145" s="654"/>
      <c r="Z145" s="655"/>
      <c r="AA145" s="656"/>
      <c r="AB145" s="657"/>
      <c r="AC145" s="658"/>
      <c r="AD145" s="659"/>
      <c r="AE145" s="654"/>
      <c r="AF145" s="693"/>
      <c r="AG145" s="656"/>
      <c r="AJ145" s="1063"/>
    </row>
    <row r="146" spans="1:36" ht="12.75">
      <c r="A146" s="608"/>
      <c r="B146" s="609"/>
      <c r="D146" s="660"/>
      <c r="E146" s="644"/>
      <c r="F146" s="661"/>
      <c r="G146" s="646"/>
      <c r="H146" s="662" t="s">
        <v>417</v>
      </c>
      <c r="I146" s="706">
        <v>47</v>
      </c>
      <c r="J146" s="706">
        <v>41</v>
      </c>
      <c r="K146" s="706">
        <v>47</v>
      </c>
      <c r="L146" s="706">
        <v>52</v>
      </c>
      <c r="M146" s="664">
        <v>51</v>
      </c>
      <c r="N146" s="665">
        <v>238</v>
      </c>
      <c r="O146" s="673" t="s">
        <v>426</v>
      </c>
      <c r="P146" s="610"/>
      <c r="Q146" s="610"/>
      <c r="R146" s="616"/>
      <c r="S146" s="654"/>
      <c r="T146" s="655"/>
      <c r="U146" s="656"/>
      <c r="V146" s="654"/>
      <c r="W146" s="655"/>
      <c r="X146" s="656"/>
      <c r="Y146" s="654"/>
      <c r="Z146" s="655"/>
      <c r="AA146" s="656"/>
      <c r="AB146" s="657"/>
      <c r="AC146" s="658"/>
      <c r="AD146" s="659"/>
      <c r="AE146" s="654"/>
      <c r="AF146" s="693"/>
      <c r="AG146" s="656"/>
      <c r="AJ146" s="1063"/>
    </row>
    <row r="147" spans="1:36" ht="12.75">
      <c r="A147" s="608"/>
      <c r="B147" s="609"/>
      <c r="D147" s="660"/>
      <c r="E147" s="666"/>
      <c r="F147" s="667"/>
      <c r="G147" s="668"/>
      <c r="H147" s="669" t="s">
        <v>427</v>
      </c>
      <c r="I147" s="728">
        <v>27</v>
      </c>
      <c r="J147" s="728">
        <v>27</v>
      </c>
      <c r="K147" s="728">
        <v>24</v>
      </c>
      <c r="L147" s="728">
        <v>27</v>
      </c>
      <c r="M147" s="671">
        <v>26</v>
      </c>
      <c r="N147" s="672">
        <v>131</v>
      </c>
      <c r="O147" s="673" t="s">
        <v>428</v>
      </c>
      <c r="P147" s="610"/>
      <c r="Q147" s="610"/>
      <c r="R147" s="616"/>
      <c r="S147" s="654"/>
      <c r="T147" s="655"/>
      <c r="U147" s="656"/>
      <c r="V147" s="654"/>
      <c r="W147" s="655"/>
      <c r="X147" s="656"/>
      <c r="Y147" s="654"/>
      <c r="Z147" s="655"/>
      <c r="AA147" s="656"/>
      <c r="AB147" s="657"/>
      <c r="AC147" s="658"/>
      <c r="AD147" s="659"/>
      <c r="AE147" s="654"/>
      <c r="AF147" s="693"/>
      <c r="AG147" s="656"/>
      <c r="AJ147" s="1063"/>
    </row>
    <row r="148" spans="1:36" ht="12.75">
      <c r="A148" s="608"/>
      <c r="B148" s="609"/>
      <c r="D148" s="660"/>
      <c r="E148" s="674"/>
      <c r="F148" s="675"/>
      <c r="G148" s="676"/>
      <c r="H148" s="677" t="s">
        <v>429</v>
      </c>
      <c r="I148" s="729">
        <v>18</v>
      </c>
      <c r="J148" s="729">
        <v>10</v>
      </c>
      <c r="K148" s="729">
        <v>9</v>
      </c>
      <c r="L148" s="729">
        <v>7</v>
      </c>
      <c r="M148" s="679">
        <v>11</v>
      </c>
      <c r="N148" s="680">
        <v>55</v>
      </c>
      <c r="O148" s="673"/>
      <c r="P148" s="610"/>
      <c r="Q148" s="610"/>
      <c r="R148" s="616"/>
      <c r="S148" s="654"/>
      <c r="T148" s="655"/>
      <c r="U148" s="656"/>
      <c r="V148" s="654"/>
      <c r="W148" s="655"/>
      <c r="X148" s="656"/>
      <c r="Y148" s="654"/>
      <c r="Z148" s="655"/>
      <c r="AA148" s="656"/>
      <c r="AB148" s="657"/>
      <c r="AC148" s="658"/>
      <c r="AD148" s="659"/>
      <c r="AE148" s="654"/>
      <c r="AF148" s="693"/>
      <c r="AG148" s="656"/>
      <c r="AJ148" s="1063"/>
    </row>
    <row r="149" spans="1:36" ht="12.75">
      <c r="A149" s="608"/>
      <c r="B149" s="609"/>
      <c r="C149" s="610"/>
      <c r="D149" s="660"/>
      <c r="E149" s="682"/>
      <c r="F149" s="683"/>
      <c r="G149" s="684"/>
      <c r="H149" s="685" t="s">
        <v>407</v>
      </c>
      <c r="I149" s="730">
        <v>641</v>
      </c>
      <c r="J149" s="730">
        <v>565</v>
      </c>
      <c r="K149" s="730">
        <v>608</v>
      </c>
      <c r="L149" s="731">
        <v>793.0175</v>
      </c>
      <c r="M149" s="688">
        <v>648.78</v>
      </c>
      <c r="N149" s="689">
        <v>3255.7974999999997</v>
      </c>
      <c r="O149" s="690"/>
      <c r="P149" s="610"/>
      <c r="Q149" s="610"/>
      <c r="R149" s="616"/>
      <c r="S149" s="654"/>
      <c r="T149" s="655"/>
      <c r="U149" s="656"/>
      <c r="V149" s="654"/>
      <c r="W149" s="655"/>
      <c r="X149" s="656"/>
      <c r="Y149" s="654"/>
      <c r="Z149" s="655"/>
      <c r="AA149" s="656"/>
      <c r="AB149" s="657"/>
      <c r="AC149" s="658"/>
      <c r="AD149" s="659"/>
      <c r="AE149" s="654"/>
      <c r="AF149" s="693"/>
      <c r="AG149" s="656"/>
      <c r="AJ149" s="1063"/>
    </row>
    <row r="150" spans="1:36" ht="12.75">
      <c r="A150" s="608"/>
      <c r="B150" s="609"/>
      <c r="C150" s="610"/>
      <c r="D150" s="660"/>
      <c r="E150" s="682"/>
      <c r="F150" s="683"/>
      <c r="G150" s="684"/>
      <c r="H150" s="685" t="s">
        <v>408</v>
      </c>
      <c r="I150" s="732">
        <v>0.20972222222222223</v>
      </c>
      <c r="J150" s="732">
        <v>0.2034722222222222</v>
      </c>
      <c r="K150" s="732">
        <v>0.19930555555555554</v>
      </c>
      <c r="L150" s="732">
        <v>0.19999999999999998</v>
      </c>
      <c r="M150" s="732">
        <v>0.2034722222222222</v>
      </c>
      <c r="N150" s="692">
        <v>0.2027777777777778</v>
      </c>
      <c r="P150" s="610"/>
      <c r="Q150" s="610"/>
      <c r="R150" s="616"/>
      <c r="S150" s="654"/>
      <c r="T150" s="655"/>
      <c r="U150" s="656"/>
      <c r="V150" s="654"/>
      <c r="W150" s="655"/>
      <c r="X150" s="656"/>
      <c r="Y150" s="654"/>
      <c r="Z150" s="655"/>
      <c r="AA150" s="656"/>
      <c r="AB150" s="657"/>
      <c r="AC150" s="658"/>
      <c r="AD150" s="659"/>
      <c r="AE150" s="654"/>
      <c r="AF150" s="693"/>
      <c r="AG150" s="656"/>
      <c r="AJ150" s="1063"/>
    </row>
    <row r="151" spans="1:36" ht="12.75">
      <c r="A151" s="608"/>
      <c r="B151" s="609"/>
      <c r="C151" s="610"/>
      <c r="D151" s="660"/>
      <c r="E151" s="694"/>
      <c r="F151" s="695"/>
      <c r="G151" s="696"/>
      <c r="H151" s="697" t="s">
        <v>409</v>
      </c>
      <c r="I151" s="733">
        <v>0.37222222222222223</v>
      </c>
      <c r="J151" s="733">
        <v>0.3770833333333334</v>
      </c>
      <c r="K151" s="733">
        <v>0.35000000000000003</v>
      </c>
      <c r="L151" s="733">
        <v>0.3652777777777778</v>
      </c>
      <c r="M151" s="733">
        <v>0.3652777777777778</v>
      </c>
      <c r="N151" s="699">
        <v>0.3666666666666667</v>
      </c>
      <c r="P151" s="610"/>
      <c r="Q151" s="610"/>
      <c r="R151" s="616"/>
      <c r="S151" s="654"/>
      <c r="T151" s="655"/>
      <c r="U151" s="656"/>
      <c r="V151" s="654"/>
      <c r="W151" s="655"/>
      <c r="X151" s="656"/>
      <c r="Y151" s="654"/>
      <c r="Z151" s="655"/>
      <c r="AA151" s="656"/>
      <c r="AB151" s="657"/>
      <c r="AC151" s="658"/>
      <c r="AD151" s="659"/>
      <c r="AE151" s="654"/>
      <c r="AF151" s="693"/>
      <c r="AG151" s="656"/>
      <c r="AJ151" s="1063"/>
    </row>
    <row r="152" spans="1:36" ht="12.75">
      <c r="A152" s="608"/>
      <c r="B152" s="609"/>
      <c r="C152" s="610"/>
      <c r="D152" s="660"/>
      <c r="E152" s="700"/>
      <c r="F152" s="701"/>
      <c r="G152" s="702"/>
      <c r="H152" s="677" t="s">
        <v>410</v>
      </c>
      <c r="I152" s="734">
        <v>0.2423611111111111</v>
      </c>
      <c r="J152" s="734">
        <v>0.22569444444444445</v>
      </c>
      <c r="K152" s="734">
        <v>0.2263888888888889</v>
      </c>
      <c r="L152" s="734">
        <v>0.20625000000000002</v>
      </c>
      <c r="M152" s="735">
        <v>0.20833333333333334</v>
      </c>
      <c r="N152" s="704">
        <v>0.22569444444444445</v>
      </c>
      <c r="P152" s="610"/>
      <c r="Q152" s="610"/>
      <c r="R152" s="616"/>
      <c r="S152" s="654"/>
      <c r="T152" s="655"/>
      <c r="U152" s="656"/>
      <c r="V152" s="654"/>
      <c r="W152" s="655"/>
      <c r="X152" s="656"/>
      <c r="Y152" s="654"/>
      <c r="Z152" s="655"/>
      <c r="AA152" s="656"/>
      <c r="AB152" s="657"/>
      <c r="AC152" s="658"/>
      <c r="AD152" s="659"/>
      <c r="AE152" s="654"/>
      <c r="AF152" s="693"/>
      <c r="AG152" s="656"/>
      <c r="AJ152" s="1063"/>
    </row>
    <row r="153" spans="1:36" ht="12.75">
      <c r="A153" s="608"/>
      <c r="B153" s="609"/>
      <c r="C153" s="610"/>
      <c r="D153" s="660"/>
      <c r="E153" s="682"/>
      <c r="F153" s="683"/>
      <c r="G153" s="684"/>
      <c r="H153" s="685" t="s">
        <v>411</v>
      </c>
      <c r="I153" s="706"/>
      <c r="J153" s="706">
        <v>14</v>
      </c>
      <c r="K153" s="706">
        <v>13</v>
      </c>
      <c r="L153" s="722">
        <v>15</v>
      </c>
      <c r="M153" s="664">
        <v>12</v>
      </c>
      <c r="N153" s="705">
        <v>54</v>
      </c>
      <c r="P153" s="610"/>
      <c r="Q153" s="610"/>
      <c r="R153" s="616"/>
      <c r="S153" s="654"/>
      <c r="T153" s="655"/>
      <c r="U153" s="656"/>
      <c r="V153" s="654"/>
      <c r="W153" s="655"/>
      <c r="X153" s="656"/>
      <c r="Y153" s="654"/>
      <c r="Z153" s="655"/>
      <c r="AA153" s="656"/>
      <c r="AB153" s="657"/>
      <c r="AC153" s="658"/>
      <c r="AD153" s="659"/>
      <c r="AE153" s="654"/>
      <c r="AF153" s="693"/>
      <c r="AG153" s="656"/>
      <c r="AJ153" s="1063"/>
    </row>
    <row r="154" spans="1:36" ht="12.75">
      <c r="A154" s="608"/>
      <c r="B154" s="609"/>
      <c r="C154" s="610"/>
      <c r="D154" s="660"/>
      <c r="E154" s="682"/>
      <c r="F154" s="683"/>
      <c r="G154" s="684"/>
      <c r="H154" s="685" t="s">
        <v>412</v>
      </c>
      <c r="I154" s="706">
        <v>0</v>
      </c>
      <c r="J154" s="706">
        <v>0</v>
      </c>
      <c r="K154" s="706">
        <v>0</v>
      </c>
      <c r="L154" s="706">
        <v>0</v>
      </c>
      <c r="M154" s="664"/>
      <c r="N154" s="705">
        <v>0</v>
      </c>
      <c r="P154" s="610"/>
      <c r="Q154" s="610"/>
      <c r="R154" s="616"/>
      <c r="S154" s="654"/>
      <c r="T154" s="655"/>
      <c r="U154" s="656"/>
      <c r="V154" s="654"/>
      <c r="W154" s="655"/>
      <c r="X154" s="656"/>
      <c r="Y154" s="654"/>
      <c r="Z154" s="655"/>
      <c r="AA154" s="656"/>
      <c r="AB154" s="657"/>
      <c r="AC154" s="658"/>
      <c r="AD154" s="659"/>
      <c r="AE154" s="654"/>
      <c r="AF154" s="693"/>
      <c r="AG154" s="656"/>
      <c r="AJ154" s="1063"/>
    </row>
    <row r="155" spans="1:36" ht="13.5" thickBot="1">
      <c r="A155" s="608"/>
      <c r="B155" s="609"/>
      <c r="C155" s="610"/>
      <c r="D155" s="660"/>
      <c r="E155" s="707"/>
      <c r="F155" s="708"/>
      <c r="G155" s="736"/>
      <c r="H155" s="710" t="s">
        <v>430</v>
      </c>
      <c r="I155" s="711">
        <v>0</v>
      </c>
      <c r="J155" s="711">
        <v>0</v>
      </c>
      <c r="K155" s="711">
        <v>0</v>
      </c>
      <c r="L155" s="712">
        <v>0</v>
      </c>
      <c r="M155" s="713"/>
      <c r="N155" s="714">
        <v>0</v>
      </c>
      <c r="O155" s="715"/>
      <c r="P155" s="610"/>
      <c r="Q155" s="610"/>
      <c r="R155" s="616"/>
      <c r="S155" s="654"/>
      <c r="T155" s="655"/>
      <c r="U155" s="656"/>
      <c r="V155" s="654"/>
      <c r="W155" s="655"/>
      <c r="X155" s="656"/>
      <c r="Y155" s="654"/>
      <c r="Z155" s="655"/>
      <c r="AA155" s="656"/>
      <c r="AB155" s="657"/>
      <c r="AC155" s="658"/>
      <c r="AD155" s="659"/>
      <c r="AE155" s="654"/>
      <c r="AF155" s="693"/>
      <c r="AG155" s="656"/>
      <c r="AJ155" s="1063"/>
    </row>
    <row r="156" spans="1:36" ht="13.5" thickBot="1">
      <c r="A156" s="608"/>
      <c r="B156" s="609"/>
      <c r="C156" s="610"/>
      <c r="D156" s="660"/>
      <c r="E156" s="716"/>
      <c r="F156" s="716"/>
      <c r="G156" s="737"/>
      <c r="H156" s="718"/>
      <c r="I156" s="719"/>
      <c r="J156" s="719"/>
      <c r="K156" s="719"/>
      <c r="L156" s="720"/>
      <c r="M156" s="719"/>
      <c r="N156" s="721"/>
      <c r="O156" s="715"/>
      <c r="P156" s="610"/>
      <c r="Q156" s="610"/>
      <c r="R156" s="616"/>
      <c r="S156" s="654"/>
      <c r="T156" s="655"/>
      <c r="U156" s="656"/>
      <c r="V156" s="654"/>
      <c r="W156" s="655"/>
      <c r="X156" s="656"/>
      <c r="Y156" s="654"/>
      <c r="Z156" s="655"/>
      <c r="AA156" s="656"/>
      <c r="AB156" s="657"/>
      <c r="AC156" s="658"/>
      <c r="AD156" s="659"/>
      <c r="AE156" s="654"/>
      <c r="AF156" s="693"/>
      <c r="AG156" s="656"/>
      <c r="AJ156" s="1063"/>
    </row>
    <row r="157" spans="1:36" ht="13.5" thickBot="1">
      <c r="A157" s="608"/>
      <c r="B157" s="609"/>
      <c r="C157" s="632" t="s">
        <v>402</v>
      </c>
      <c r="D157" s="633"/>
      <c r="E157" s="634" t="s">
        <v>431</v>
      </c>
      <c r="F157" s="275"/>
      <c r="G157" s="275"/>
      <c r="H157" s="635" t="s">
        <v>432</v>
      </c>
      <c r="I157" s="636">
        <v>55</v>
      </c>
      <c r="J157" s="636">
        <v>57</v>
      </c>
      <c r="K157" s="724">
        <v>54</v>
      </c>
      <c r="L157" s="636">
        <v>70</v>
      </c>
      <c r="M157" s="637">
        <v>58</v>
      </c>
      <c r="N157" s="638">
        <v>236</v>
      </c>
      <c r="O157" s="639" t="s">
        <v>433</v>
      </c>
      <c r="P157" s="610"/>
      <c r="Q157" s="610"/>
      <c r="R157" s="616"/>
      <c r="S157" s="654"/>
      <c r="T157" s="655"/>
      <c r="U157" s="656"/>
      <c r="V157" s="654"/>
      <c r="W157" s="655"/>
      <c r="X157" s="656"/>
      <c r="Y157" s="654"/>
      <c r="Z157" s="655"/>
      <c r="AA157" s="656"/>
      <c r="AB157" s="657"/>
      <c r="AC157" s="658"/>
      <c r="AD157" s="659"/>
      <c r="AE157" s="654"/>
      <c r="AF157" s="693"/>
      <c r="AG157" s="656"/>
      <c r="AJ157" s="1063"/>
    </row>
    <row r="158" spans="1:36" ht="12.75">
      <c r="A158" s="608"/>
      <c r="B158" s="609"/>
      <c r="D158" s="660"/>
      <c r="E158" s="644"/>
      <c r="F158" s="661"/>
      <c r="G158" s="738"/>
      <c r="H158" s="647" t="s">
        <v>415</v>
      </c>
      <c r="I158" s="727">
        <v>10</v>
      </c>
      <c r="J158" s="727">
        <v>13</v>
      </c>
      <c r="K158" s="727">
        <v>9</v>
      </c>
      <c r="L158" s="727">
        <v>16</v>
      </c>
      <c r="M158" s="649">
        <v>15</v>
      </c>
      <c r="N158" s="650">
        <v>48</v>
      </c>
      <c r="O158" s="673" t="s">
        <v>434</v>
      </c>
      <c r="P158" s="610"/>
      <c r="Q158" s="610"/>
      <c r="R158" s="616"/>
      <c r="S158" s="654"/>
      <c r="T158" s="655"/>
      <c r="U158" s="656"/>
      <c r="V158" s="654"/>
      <c r="W158" s="655"/>
      <c r="X158" s="656"/>
      <c r="Y158" s="654"/>
      <c r="Z158" s="655"/>
      <c r="AA158" s="656"/>
      <c r="AB158" s="657"/>
      <c r="AC158" s="658"/>
      <c r="AD158" s="659"/>
      <c r="AE158" s="654"/>
      <c r="AF158" s="693"/>
      <c r="AG158" s="656"/>
      <c r="AJ158" s="1063"/>
    </row>
    <row r="159" spans="1:36" ht="12.75">
      <c r="A159" s="608"/>
      <c r="B159" s="609"/>
      <c r="D159" s="660"/>
      <c r="E159" s="666"/>
      <c r="F159" s="667"/>
      <c r="G159" s="739"/>
      <c r="H159" s="669" t="s">
        <v>435</v>
      </c>
      <c r="I159" s="728">
        <v>7</v>
      </c>
      <c r="J159" s="728">
        <v>10</v>
      </c>
      <c r="K159" s="728">
        <v>7</v>
      </c>
      <c r="L159" s="728">
        <v>10</v>
      </c>
      <c r="M159" s="671">
        <v>12</v>
      </c>
      <c r="N159" s="672">
        <v>34</v>
      </c>
      <c r="O159" s="740"/>
      <c r="P159" s="610"/>
      <c r="Q159" s="610"/>
      <c r="R159" s="616"/>
      <c r="S159" s="654"/>
      <c r="T159" s="655"/>
      <c r="U159" s="656"/>
      <c r="V159" s="654"/>
      <c r="W159" s="655"/>
      <c r="X159" s="656"/>
      <c r="Y159" s="654"/>
      <c r="Z159" s="655"/>
      <c r="AA159" s="656"/>
      <c r="AB159" s="657"/>
      <c r="AC159" s="658"/>
      <c r="AD159" s="659"/>
      <c r="AE159" s="654"/>
      <c r="AF159" s="693"/>
      <c r="AG159" s="656"/>
      <c r="AJ159" s="1063"/>
    </row>
    <row r="160" spans="1:36" ht="12.75">
      <c r="A160" s="608"/>
      <c r="B160" s="609"/>
      <c r="D160" s="660"/>
      <c r="E160" s="674"/>
      <c r="F160" s="675"/>
      <c r="G160" s="676"/>
      <c r="H160" s="677" t="s">
        <v>436</v>
      </c>
      <c r="I160" s="729">
        <v>3</v>
      </c>
      <c r="J160" s="729">
        <v>4</v>
      </c>
      <c r="K160" s="729">
        <v>4</v>
      </c>
      <c r="L160" s="729">
        <v>4</v>
      </c>
      <c r="M160" s="679">
        <v>4</v>
      </c>
      <c r="N160" s="680">
        <v>15</v>
      </c>
      <c r="O160" s="740"/>
      <c r="P160" s="610"/>
      <c r="Q160" s="610"/>
      <c r="R160" s="616"/>
      <c r="S160" s="654"/>
      <c r="T160" s="655"/>
      <c r="U160" s="656"/>
      <c r="V160" s="654"/>
      <c r="W160" s="655"/>
      <c r="X160" s="656"/>
      <c r="Y160" s="654"/>
      <c r="Z160" s="655"/>
      <c r="AA160" s="656"/>
      <c r="AB160" s="657"/>
      <c r="AC160" s="658"/>
      <c r="AD160" s="659"/>
      <c r="AE160" s="654"/>
      <c r="AF160" s="693"/>
      <c r="AG160" s="656"/>
      <c r="AJ160" s="1063"/>
    </row>
    <row r="161" spans="1:36" ht="12.75">
      <c r="A161" s="608"/>
      <c r="B161" s="609"/>
      <c r="C161" s="610"/>
      <c r="D161" s="660"/>
      <c r="E161" s="682"/>
      <c r="F161" s="683"/>
      <c r="G161" s="684"/>
      <c r="H161" s="685" t="s">
        <v>407</v>
      </c>
      <c r="I161" s="730">
        <v>491.255</v>
      </c>
      <c r="J161" s="730">
        <v>488.34</v>
      </c>
      <c r="K161" s="730">
        <v>473.34</v>
      </c>
      <c r="L161" s="731">
        <v>740.9200000000003</v>
      </c>
      <c r="M161" s="688">
        <f>420.585+60+8</f>
        <v>488.585</v>
      </c>
      <c r="N161" s="689">
        <v>2193.8550000000005</v>
      </c>
      <c r="O161" s="690"/>
      <c r="P161" s="610"/>
      <c r="Q161" s="610"/>
      <c r="R161" s="616"/>
      <c r="S161" s="654"/>
      <c r="T161" s="655"/>
      <c r="U161" s="656"/>
      <c r="V161" s="654"/>
      <c r="W161" s="655"/>
      <c r="X161" s="656"/>
      <c r="Y161" s="654"/>
      <c r="Z161" s="655"/>
      <c r="AA161" s="656"/>
      <c r="AB161" s="657"/>
      <c r="AC161" s="658"/>
      <c r="AD161" s="659"/>
      <c r="AE161" s="654"/>
      <c r="AF161" s="693"/>
      <c r="AG161" s="656"/>
      <c r="AJ161" s="1063"/>
    </row>
    <row r="162" spans="1:36" ht="12.75">
      <c r="A162" s="608"/>
      <c r="B162" s="609"/>
      <c r="C162" s="610"/>
      <c r="D162" s="660"/>
      <c r="E162" s="682"/>
      <c r="F162" s="683"/>
      <c r="G162" s="684"/>
      <c r="H162" s="685" t="s">
        <v>408</v>
      </c>
      <c r="I162" s="732">
        <v>0.2034722222222222</v>
      </c>
      <c r="J162" s="732">
        <v>0.19791666666666666</v>
      </c>
      <c r="K162" s="732">
        <v>0.19722222222222222</v>
      </c>
      <c r="L162" s="732">
        <v>0.19444444444444445</v>
      </c>
      <c r="M162" s="732">
        <v>0.19652777777777777</v>
      </c>
      <c r="N162" s="692">
        <v>0.19791666666666666</v>
      </c>
      <c r="P162" s="610"/>
      <c r="Q162" s="610"/>
      <c r="R162" s="616"/>
      <c r="S162" s="654"/>
      <c r="T162" s="655"/>
      <c r="U162" s="656"/>
      <c r="V162" s="654"/>
      <c r="W162" s="655"/>
      <c r="X162" s="656"/>
      <c r="Y162" s="654"/>
      <c r="Z162" s="655"/>
      <c r="AA162" s="656"/>
      <c r="AB162" s="657"/>
      <c r="AC162" s="658"/>
      <c r="AD162" s="659"/>
      <c r="AE162" s="654"/>
      <c r="AF162" s="693"/>
      <c r="AG162" s="656"/>
      <c r="AJ162" s="1063"/>
    </row>
    <row r="163" spans="1:36" ht="12.75">
      <c r="A163" s="608"/>
      <c r="B163" s="609"/>
      <c r="C163" s="610"/>
      <c r="D163" s="660"/>
      <c r="E163" s="694"/>
      <c r="F163" s="695"/>
      <c r="G163" s="696"/>
      <c r="H163" s="697" t="s">
        <v>409</v>
      </c>
      <c r="I163" s="733">
        <v>0.3847222222222222</v>
      </c>
      <c r="J163" s="733">
        <v>0.3625</v>
      </c>
      <c r="K163" s="733">
        <v>0.3541666666666667</v>
      </c>
      <c r="L163" s="733">
        <v>0.3625</v>
      </c>
      <c r="M163" s="733">
        <v>0.3645833333333333</v>
      </c>
      <c r="N163" s="699">
        <v>0.3652777777777778</v>
      </c>
      <c r="P163" s="610"/>
      <c r="Q163" s="610"/>
      <c r="R163" s="616"/>
      <c r="S163" s="654"/>
      <c r="T163" s="655"/>
      <c r="U163" s="656"/>
      <c r="V163" s="654"/>
      <c r="W163" s="655"/>
      <c r="X163" s="656"/>
      <c r="Y163" s="654"/>
      <c r="Z163" s="655"/>
      <c r="AA163" s="656"/>
      <c r="AB163" s="657"/>
      <c r="AC163" s="658"/>
      <c r="AD163" s="659"/>
      <c r="AE163" s="654"/>
      <c r="AF163" s="693"/>
      <c r="AG163" s="656"/>
      <c r="AJ163" s="1063"/>
    </row>
    <row r="164" spans="1:36" ht="12.75">
      <c r="A164" s="608"/>
      <c r="B164" s="609"/>
      <c r="C164" s="610"/>
      <c r="D164" s="660"/>
      <c r="E164" s="700"/>
      <c r="F164" s="701"/>
      <c r="G164" s="702"/>
      <c r="H164" s="677" t="s">
        <v>410</v>
      </c>
      <c r="I164" s="734">
        <v>0.2125</v>
      </c>
      <c r="J164" s="734">
        <v>0.28055555555555556</v>
      </c>
      <c r="K164" s="734">
        <v>0.24375</v>
      </c>
      <c r="L164" s="734">
        <v>0.22916666666666666</v>
      </c>
      <c r="M164" s="735">
        <v>0.1951388888888889</v>
      </c>
      <c r="N164" s="704">
        <v>0.24375</v>
      </c>
      <c r="P164" s="610"/>
      <c r="Q164" s="610"/>
      <c r="R164" s="616"/>
      <c r="S164" s="654"/>
      <c r="T164" s="655"/>
      <c r="U164" s="656"/>
      <c r="V164" s="654"/>
      <c r="W164" s="655"/>
      <c r="X164" s="656"/>
      <c r="Y164" s="654"/>
      <c r="Z164" s="655"/>
      <c r="AA164" s="656"/>
      <c r="AB164" s="657"/>
      <c r="AC164" s="658"/>
      <c r="AD164" s="659"/>
      <c r="AE164" s="654"/>
      <c r="AF164" s="693"/>
      <c r="AG164" s="656"/>
      <c r="AJ164" s="1063"/>
    </row>
    <row r="165" spans="1:36" ht="12.75">
      <c r="A165" s="608"/>
      <c r="B165" s="609"/>
      <c r="C165" s="610"/>
      <c r="D165" s="660"/>
      <c r="E165" s="682"/>
      <c r="F165" s="683"/>
      <c r="G165" s="684"/>
      <c r="H165" s="685" t="s">
        <v>411</v>
      </c>
      <c r="I165" s="706"/>
      <c r="J165" s="706">
        <v>9</v>
      </c>
      <c r="K165" s="706">
        <v>3</v>
      </c>
      <c r="L165" s="706">
        <v>10</v>
      </c>
      <c r="M165" s="664">
        <v>3</v>
      </c>
      <c r="N165" s="705">
        <v>22</v>
      </c>
      <c r="P165" s="610"/>
      <c r="Q165" s="610"/>
      <c r="R165" s="616"/>
      <c r="S165" s="654"/>
      <c r="T165" s="655"/>
      <c r="U165" s="656"/>
      <c r="V165" s="654"/>
      <c r="W165" s="655"/>
      <c r="X165" s="656"/>
      <c r="Y165" s="654"/>
      <c r="Z165" s="655"/>
      <c r="AA165" s="656"/>
      <c r="AB165" s="657"/>
      <c r="AC165" s="658"/>
      <c r="AD165" s="659"/>
      <c r="AE165" s="654"/>
      <c r="AF165" s="693"/>
      <c r="AG165" s="656"/>
      <c r="AJ165" s="1063"/>
    </row>
    <row r="166" spans="1:36" ht="12.75">
      <c r="A166" s="608"/>
      <c r="B166" s="609"/>
      <c r="C166" s="610"/>
      <c r="D166" s="660"/>
      <c r="E166" s="682"/>
      <c r="F166" s="683"/>
      <c r="G166" s="684"/>
      <c r="H166" s="685" t="s">
        <v>412</v>
      </c>
      <c r="I166" s="706">
        <v>0</v>
      </c>
      <c r="J166" s="706">
        <v>0</v>
      </c>
      <c r="K166" s="706">
        <v>0</v>
      </c>
      <c r="L166" s="706">
        <v>0</v>
      </c>
      <c r="M166" s="664">
        <v>0</v>
      </c>
      <c r="N166" s="705">
        <v>0</v>
      </c>
      <c r="P166" s="610"/>
      <c r="Q166" s="610"/>
      <c r="R166" s="616"/>
      <c r="S166" s="654"/>
      <c r="T166" s="655"/>
      <c r="U166" s="656"/>
      <c r="V166" s="654"/>
      <c r="W166" s="655"/>
      <c r="X166" s="656"/>
      <c r="Y166" s="654"/>
      <c r="Z166" s="655"/>
      <c r="AA166" s="656"/>
      <c r="AB166" s="657"/>
      <c r="AC166" s="658"/>
      <c r="AD166" s="659"/>
      <c r="AE166" s="654"/>
      <c r="AF166" s="693"/>
      <c r="AG166" s="656"/>
      <c r="AJ166" s="1063"/>
    </row>
    <row r="167" spans="1:36" ht="13.5" thickBot="1">
      <c r="A167" s="608"/>
      <c r="B167" s="609"/>
      <c r="C167" s="610"/>
      <c r="D167" s="660"/>
      <c r="E167" s="707"/>
      <c r="F167" s="708"/>
      <c r="G167" s="736"/>
      <c r="H167" s="710" t="s">
        <v>430</v>
      </c>
      <c r="I167" s="711">
        <v>0</v>
      </c>
      <c r="J167" s="711">
        <v>0</v>
      </c>
      <c r="K167" s="711">
        <v>0</v>
      </c>
      <c r="L167" s="712">
        <v>0</v>
      </c>
      <c r="M167" s="713">
        <v>0</v>
      </c>
      <c r="N167" s="714">
        <v>0</v>
      </c>
      <c r="O167" s="715"/>
      <c r="P167" s="610"/>
      <c r="Q167" s="610"/>
      <c r="R167" s="616"/>
      <c r="S167" s="654"/>
      <c r="T167" s="655"/>
      <c r="U167" s="656"/>
      <c r="V167" s="654"/>
      <c r="W167" s="655"/>
      <c r="X167" s="656"/>
      <c r="Y167" s="654"/>
      <c r="Z167" s="655"/>
      <c r="AA167" s="656"/>
      <c r="AB167" s="657"/>
      <c r="AC167" s="658"/>
      <c r="AD167" s="659"/>
      <c r="AE167" s="654"/>
      <c r="AF167" s="693"/>
      <c r="AG167" s="656"/>
      <c r="AJ167" s="1063"/>
    </row>
    <row r="168" spans="1:36" ht="13.5" thickBot="1">
      <c r="A168" s="608"/>
      <c r="B168" s="609"/>
      <c r="C168" s="610"/>
      <c r="D168" s="660"/>
      <c r="E168" s="741"/>
      <c r="F168" s="741"/>
      <c r="G168" s="742"/>
      <c r="H168" s="743"/>
      <c r="I168" s="719"/>
      <c r="J168" s="719"/>
      <c r="K168" s="719"/>
      <c r="L168" s="720"/>
      <c r="M168" s="719"/>
      <c r="N168" s="721"/>
      <c r="O168" s="715"/>
      <c r="P168" s="610"/>
      <c r="Q168" s="610"/>
      <c r="R168" s="616"/>
      <c r="S168" s="654"/>
      <c r="T168" s="655"/>
      <c r="U168" s="656"/>
      <c r="V168" s="654"/>
      <c r="W168" s="655"/>
      <c r="X168" s="656"/>
      <c r="Y168" s="654"/>
      <c r="Z168" s="655"/>
      <c r="AA168" s="656"/>
      <c r="AB168" s="657"/>
      <c r="AC168" s="658"/>
      <c r="AD168" s="659"/>
      <c r="AE168" s="654"/>
      <c r="AF168" s="693"/>
      <c r="AG168" s="656"/>
      <c r="AJ168" s="1063"/>
    </row>
    <row r="169" spans="1:36" ht="13.5" thickBot="1">
      <c r="A169" s="608"/>
      <c r="B169" s="609"/>
      <c r="C169" s="610"/>
      <c r="D169" s="276"/>
      <c r="E169" s="744" t="s">
        <v>437</v>
      </c>
      <c r="F169" s="745"/>
      <c r="G169" s="745"/>
      <c r="H169" s="746" t="s">
        <v>438</v>
      </c>
      <c r="I169" s="636">
        <v>39</v>
      </c>
      <c r="J169" s="636">
        <v>43</v>
      </c>
      <c r="K169" s="724">
        <v>36</v>
      </c>
      <c r="L169" s="636">
        <v>48</v>
      </c>
      <c r="M169" s="637">
        <v>44</v>
      </c>
      <c r="N169" s="638">
        <v>210</v>
      </c>
      <c r="O169" s="639" t="s">
        <v>439</v>
      </c>
      <c r="P169" s="610"/>
      <c r="Q169" s="610"/>
      <c r="R169" s="616"/>
      <c r="S169" s="654"/>
      <c r="T169" s="655"/>
      <c r="U169" s="656"/>
      <c r="V169" s="654"/>
      <c r="W169" s="655"/>
      <c r="X169" s="656"/>
      <c r="Y169" s="654"/>
      <c r="Z169" s="655"/>
      <c r="AA169" s="656"/>
      <c r="AB169" s="657"/>
      <c r="AC169" s="658"/>
      <c r="AD169" s="659"/>
      <c r="AE169" s="654"/>
      <c r="AF169" s="693"/>
      <c r="AG169" s="656"/>
      <c r="AJ169" s="1063"/>
    </row>
    <row r="170" spans="1:36" ht="13.5" thickBot="1">
      <c r="A170" s="608"/>
      <c r="B170" s="609"/>
      <c r="C170" s="632" t="s">
        <v>402</v>
      </c>
      <c r="D170" s="747"/>
      <c r="E170" s="644"/>
      <c r="F170" s="661"/>
      <c r="G170" s="738"/>
      <c r="H170" s="647" t="s">
        <v>440</v>
      </c>
      <c r="I170" s="727">
        <v>3</v>
      </c>
      <c r="J170" s="727">
        <v>7</v>
      </c>
      <c r="K170" s="727">
        <v>5</v>
      </c>
      <c r="L170" s="727">
        <v>8</v>
      </c>
      <c r="M170" s="649">
        <v>7</v>
      </c>
      <c r="N170" s="650">
        <v>30</v>
      </c>
      <c r="O170" s="269"/>
      <c r="P170" s="610"/>
      <c r="Q170" s="610"/>
      <c r="R170" s="616"/>
      <c r="S170" s="654"/>
      <c r="T170" s="655"/>
      <c r="U170" s="656"/>
      <c r="V170" s="654"/>
      <c r="W170" s="655"/>
      <c r="X170" s="656"/>
      <c r="Y170" s="654"/>
      <c r="Z170" s="655"/>
      <c r="AA170" s="656"/>
      <c r="AB170" s="657"/>
      <c r="AC170" s="658"/>
      <c r="AD170" s="659"/>
      <c r="AE170" s="654"/>
      <c r="AF170" s="693"/>
      <c r="AG170" s="656"/>
      <c r="AJ170" s="1063"/>
    </row>
    <row r="171" spans="1:36" ht="12.75">
      <c r="A171" s="608"/>
      <c r="B171" s="609"/>
      <c r="D171" s="660"/>
      <c r="E171" s="674"/>
      <c r="F171" s="748"/>
      <c r="G171" s="749"/>
      <c r="H171" s="750" t="s">
        <v>441</v>
      </c>
      <c r="I171" s="751">
        <v>3</v>
      </c>
      <c r="J171" s="751">
        <v>4</v>
      </c>
      <c r="K171" s="751">
        <v>4</v>
      </c>
      <c r="L171" s="751">
        <v>3</v>
      </c>
      <c r="M171" s="752">
        <v>3</v>
      </c>
      <c r="N171" s="753">
        <v>17</v>
      </c>
      <c r="O171" s="740"/>
      <c r="P171" s="610"/>
      <c r="Q171" s="610"/>
      <c r="R171" s="616"/>
      <c r="S171" s="654"/>
      <c r="T171" s="655"/>
      <c r="U171" s="656"/>
      <c r="V171" s="654"/>
      <c r="W171" s="655"/>
      <c r="X171" s="656"/>
      <c r="Y171" s="654"/>
      <c r="Z171" s="655"/>
      <c r="AA171" s="656"/>
      <c r="AB171" s="657"/>
      <c r="AC171" s="658"/>
      <c r="AD171" s="659"/>
      <c r="AE171" s="654"/>
      <c r="AF171" s="693"/>
      <c r="AG171" s="656"/>
      <c r="AJ171" s="1063"/>
    </row>
    <row r="172" spans="1:36" ht="12.75">
      <c r="A172" s="608"/>
      <c r="B172" s="609"/>
      <c r="D172" s="660"/>
      <c r="E172" s="682"/>
      <c r="F172" s="683"/>
      <c r="G172" s="684"/>
      <c r="H172" s="685" t="s">
        <v>442</v>
      </c>
      <c r="I172" s="730">
        <v>375</v>
      </c>
      <c r="J172" s="730">
        <v>394</v>
      </c>
      <c r="K172" s="730">
        <v>332</v>
      </c>
      <c r="L172" s="731">
        <v>549.068</v>
      </c>
      <c r="M172" s="688">
        <v>419.0725</v>
      </c>
      <c r="N172" s="689">
        <v>2069.1405</v>
      </c>
      <c r="O172" s="690"/>
      <c r="P172" s="610"/>
      <c r="Q172" s="610"/>
      <c r="R172" s="616"/>
      <c r="S172" s="654"/>
      <c r="T172" s="655"/>
      <c r="U172" s="656"/>
      <c r="V172" s="654"/>
      <c r="W172" s="655"/>
      <c r="X172" s="656"/>
      <c r="Y172" s="654"/>
      <c r="Z172" s="655"/>
      <c r="AA172" s="656"/>
      <c r="AB172" s="657"/>
      <c r="AC172" s="658"/>
      <c r="AD172" s="659"/>
      <c r="AE172" s="654"/>
      <c r="AF172" s="693"/>
      <c r="AG172" s="656"/>
      <c r="AJ172" s="1063"/>
    </row>
    <row r="173" spans="1:36" ht="12.75">
      <c r="A173" s="608"/>
      <c r="B173" s="609"/>
      <c r="C173" s="610"/>
      <c r="D173" s="660"/>
      <c r="E173" s="682"/>
      <c r="F173" s="683"/>
      <c r="G173" s="684"/>
      <c r="H173" s="685" t="s">
        <v>408</v>
      </c>
      <c r="I173" s="732">
        <v>0.19722222222222222</v>
      </c>
      <c r="J173" s="732">
        <v>0.19930555555555554</v>
      </c>
      <c r="K173" s="732">
        <v>0.19305555555555554</v>
      </c>
      <c r="L173" s="732">
        <v>0.19999999999999998</v>
      </c>
      <c r="M173" s="732">
        <v>0.19722222222222222</v>
      </c>
      <c r="N173" s="692">
        <v>0.19791666666666666</v>
      </c>
      <c r="P173" s="610"/>
      <c r="Q173" s="610"/>
      <c r="R173" s="616"/>
      <c r="S173" s="654"/>
      <c r="T173" s="655"/>
      <c r="U173" s="656"/>
      <c r="V173" s="654"/>
      <c r="W173" s="655"/>
      <c r="X173" s="656"/>
      <c r="Y173" s="654"/>
      <c r="Z173" s="655"/>
      <c r="AA173" s="656"/>
      <c r="AB173" s="657"/>
      <c r="AC173" s="658"/>
      <c r="AD173" s="659"/>
      <c r="AE173" s="654"/>
      <c r="AF173" s="693"/>
      <c r="AG173" s="656"/>
      <c r="AJ173" s="1063"/>
    </row>
    <row r="174" spans="1:36" ht="12.75">
      <c r="A174" s="608"/>
      <c r="B174" s="609"/>
      <c r="C174" s="610"/>
      <c r="D174" s="660"/>
      <c r="E174" s="682"/>
      <c r="F174" s="683"/>
      <c r="G174" s="684"/>
      <c r="H174" s="685" t="s">
        <v>409</v>
      </c>
      <c r="I174" s="732">
        <v>0.325</v>
      </c>
      <c r="J174" s="732">
        <v>0.3284722222222222</v>
      </c>
      <c r="K174" s="732">
        <v>0.3340277777777778</v>
      </c>
      <c r="L174" s="732">
        <v>0.31666666666666665</v>
      </c>
      <c r="M174" s="732">
        <v>0.3430555555555555</v>
      </c>
      <c r="N174" s="692">
        <v>0.32916666666666666</v>
      </c>
      <c r="P174" s="610"/>
      <c r="Q174" s="610"/>
      <c r="R174" s="616"/>
      <c r="S174" s="654"/>
      <c r="T174" s="655"/>
      <c r="U174" s="656"/>
      <c r="V174" s="654"/>
      <c r="W174" s="655"/>
      <c r="X174" s="656"/>
      <c r="Y174" s="654"/>
      <c r="Z174" s="655"/>
      <c r="AA174" s="656"/>
      <c r="AB174" s="657"/>
      <c r="AC174" s="658"/>
      <c r="AD174" s="659"/>
      <c r="AE174" s="654"/>
      <c r="AF174" s="693"/>
      <c r="AG174" s="656"/>
      <c r="AJ174" s="1063"/>
    </row>
    <row r="175" spans="1:36" ht="12.75">
      <c r="A175" s="608"/>
      <c r="B175" s="609"/>
      <c r="C175" s="610"/>
      <c r="D175" s="660"/>
      <c r="E175" s="682"/>
      <c r="F175" s="683"/>
      <c r="G175" s="684"/>
      <c r="H175" s="685" t="s">
        <v>411</v>
      </c>
      <c r="I175" s="706"/>
      <c r="J175" s="706">
        <v>13</v>
      </c>
      <c r="K175" s="706">
        <v>2</v>
      </c>
      <c r="L175" s="706">
        <v>11</v>
      </c>
      <c r="M175" s="664">
        <v>5</v>
      </c>
      <c r="N175" s="705">
        <v>31</v>
      </c>
      <c r="P175" s="610"/>
      <c r="Q175" s="610"/>
      <c r="R175" s="616"/>
      <c r="S175" s="654"/>
      <c r="T175" s="655"/>
      <c r="U175" s="656"/>
      <c r="V175" s="654"/>
      <c r="W175" s="655"/>
      <c r="X175" s="656"/>
      <c r="Y175" s="654"/>
      <c r="Z175" s="655"/>
      <c r="AA175" s="656"/>
      <c r="AB175" s="657"/>
      <c r="AC175" s="658"/>
      <c r="AD175" s="659"/>
      <c r="AE175" s="654"/>
      <c r="AF175" s="693"/>
      <c r="AG175" s="656"/>
      <c r="AJ175" s="1063"/>
    </row>
    <row r="176" spans="1:36" ht="12.75">
      <c r="A176" s="608"/>
      <c r="B176" s="609"/>
      <c r="C176" s="610"/>
      <c r="D176" s="660"/>
      <c r="E176" s="682"/>
      <c r="F176" s="683"/>
      <c r="G176" s="684"/>
      <c r="H176" s="685" t="s">
        <v>412</v>
      </c>
      <c r="I176" s="706"/>
      <c r="J176" s="706"/>
      <c r="K176" s="706"/>
      <c r="L176" s="706"/>
      <c r="M176" s="664">
        <v>1</v>
      </c>
      <c r="N176" s="705">
        <v>1</v>
      </c>
      <c r="P176" s="610"/>
      <c r="Q176" s="610"/>
      <c r="R176" s="616"/>
      <c r="S176" s="654"/>
      <c r="T176" s="655"/>
      <c r="U176" s="656"/>
      <c r="V176" s="654"/>
      <c r="W176" s="655"/>
      <c r="X176" s="656"/>
      <c r="Y176" s="654"/>
      <c r="Z176" s="655"/>
      <c r="AA176" s="656"/>
      <c r="AB176" s="657"/>
      <c r="AC176" s="658"/>
      <c r="AD176" s="659"/>
      <c r="AE176" s="654"/>
      <c r="AF176" s="693"/>
      <c r="AG176" s="656"/>
      <c r="AJ176" s="1063"/>
    </row>
    <row r="177" spans="1:36" ht="13.5" thickBot="1">
      <c r="A177" s="608"/>
      <c r="B177" s="609"/>
      <c r="C177" s="610"/>
      <c r="D177" s="660"/>
      <c r="E177" s="707"/>
      <c r="F177" s="708"/>
      <c r="G177" s="736"/>
      <c r="H177" s="710" t="s">
        <v>430</v>
      </c>
      <c r="I177" s="711"/>
      <c r="J177" s="711"/>
      <c r="K177" s="711"/>
      <c r="L177" s="712"/>
      <c r="M177" s="713"/>
      <c r="N177" s="714">
        <v>0</v>
      </c>
      <c r="O177" s="715"/>
      <c r="P177" s="610"/>
      <c r="Q177" s="610"/>
      <c r="R177" s="616"/>
      <c r="S177" s="654"/>
      <c r="T177" s="655"/>
      <c r="U177" s="656"/>
      <c r="V177" s="654"/>
      <c r="W177" s="655"/>
      <c r="X177" s="656"/>
      <c r="Y177" s="654"/>
      <c r="Z177" s="655"/>
      <c r="AA177" s="656"/>
      <c r="AB177" s="657"/>
      <c r="AC177" s="658"/>
      <c r="AD177" s="659"/>
      <c r="AE177" s="654"/>
      <c r="AF177" s="693"/>
      <c r="AG177" s="656"/>
      <c r="AJ177" s="1063"/>
    </row>
    <row r="178" spans="1:36" ht="13.5" thickBot="1">
      <c r="A178" s="608"/>
      <c r="B178" s="609"/>
      <c r="C178" s="610"/>
      <c r="D178" s="660"/>
      <c r="E178" s="754"/>
      <c r="F178" s="754"/>
      <c r="G178" s="755"/>
      <c r="H178" s="756"/>
      <c r="I178" s="757"/>
      <c r="J178" s="758"/>
      <c r="K178" s="757"/>
      <c r="L178" s="757"/>
      <c r="M178" s="757"/>
      <c r="N178" s="757"/>
      <c r="O178" s="610"/>
      <c r="P178" s="610"/>
      <c r="Q178" s="610"/>
      <c r="R178" s="616"/>
      <c r="S178" s="654"/>
      <c r="T178" s="655"/>
      <c r="U178" s="656"/>
      <c r="V178" s="654"/>
      <c r="W178" s="655"/>
      <c r="X178" s="656"/>
      <c r="Y178" s="654"/>
      <c r="Z178" s="655"/>
      <c r="AA178" s="656"/>
      <c r="AB178" s="657"/>
      <c r="AC178" s="658"/>
      <c r="AD178" s="659"/>
      <c r="AE178" s="654"/>
      <c r="AF178" s="693"/>
      <c r="AG178" s="656"/>
      <c r="AJ178" s="1063"/>
    </row>
    <row r="179" spans="1:36" ht="13.5" thickBot="1">
      <c r="A179" s="759"/>
      <c r="B179" s="609"/>
      <c r="C179" s="610"/>
      <c r="D179" s="660"/>
      <c r="E179" s="634" t="s">
        <v>443</v>
      </c>
      <c r="F179" s="275"/>
      <c r="G179" s="275"/>
      <c r="H179" s="635" t="s">
        <v>444</v>
      </c>
      <c r="I179" s="760">
        <v>27</v>
      </c>
      <c r="J179" s="760">
        <v>28</v>
      </c>
      <c r="K179" s="761">
        <v>31</v>
      </c>
      <c r="L179" s="762">
        <v>22</v>
      </c>
      <c r="M179" s="763">
        <v>23</v>
      </c>
      <c r="N179" s="764">
        <f>SUM(I179:M179)</f>
        <v>131</v>
      </c>
      <c r="O179" s="639" t="s">
        <v>445</v>
      </c>
      <c r="P179" s="269"/>
      <c r="Q179" s="609"/>
      <c r="R179" s="765"/>
      <c r="S179" s="654"/>
      <c r="T179" s="655"/>
      <c r="U179" s="656"/>
      <c r="V179" s="654"/>
      <c r="W179" s="655"/>
      <c r="X179" s="656"/>
      <c r="Y179" s="654"/>
      <c r="Z179" s="655"/>
      <c r="AA179" s="656"/>
      <c r="AB179" s="657"/>
      <c r="AC179" s="658"/>
      <c r="AD179" s="659"/>
      <c r="AE179" s="654"/>
      <c r="AF179" s="693"/>
      <c r="AG179" s="656"/>
      <c r="AJ179" s="1063"/>
    </row>
    <row r="180" spans="1:33" ht="13.5" thickBot="1">
      <c r="A180" s="759"/>
      <c r="B180" s="609"/>
      <c r="C180" s="632" t="s">
        <v>402</v>
      </c>
      <c r="D180" s="747"/>
      <c r="E180" s="644"/>
      <c r="F180" s="661"/>
      <c r="G180" s="738"/>
      <c r="H180" s="647" t="s">
        <v>446</v>
      </c>
      <c r="I180" s="727">
        <v>5</v>
      </c>
      <c r="J180" s="727">
        <v>5</v>
      </c>
      <c r="K180" s="727">
        <v>3</v>
      </c>
      <c r="L180" s="727">
        <v>3</v>
      </c>
      <c r="M180" s="649">
        <v>3</v>
      </c>
      <c r="N180" s="650">
        <f>SUM(I180:M180)</f>
        <v>19</v>
      </c>
      <c r="O180" s="269"/>
      <c r="P180" s="269"/>
      <c r="Q180" s="609"/>
      <c r="R180" s="765"/>
      <c r="S180" s="654"/>
      <c r="T180" s="655"/>
      <c r="U180" s="656"/>
      <c r="V180" s="654"/>
      <c r="W180" s="655"/>
      <c r="X180" s="656"/>
      <c r="Y180" s="654"/>
      <c r="Z180" s="655"/>
      <c r="AA180" s="656"/>
      <c r="AB180" s="657"/>
      <c r="AC180" s="658"/>
      <c r="AD180" s="659"/>
      <c r="AE180" s="654"/>
      <c r="AF180" s="693"/>
      <c r="AG180" s="656"/>
    </row>
    <row r="181" spans="4:33" ht="12.75">
      <c r="D181" s="660"/>
      <c r="E181" s="674"/>
      <c r="F181" s="748"/>
      <c r="G181" s="749"/>
      <c r="H181" s="750" t="s">
        <v>447</v>
      </c>
      <c r="I181" s="751"/>
      <c r="J181" s="751"/>
      <c r="K181" s="751"/>
      <c r="L181" s="751"/>
      <c r="M181" s="752"/>
      <c r="N181" s="753">
        <v>0</v>
      </c>
      <c r="O181" s="740"/>
      <c r="P181" s="269"/>
      <c r="Q181" s="610"/>
      <c r="S181" s="766"/>
      <c r="U181" s="767"/>
      <c r="V181" s="768"/>
      <c r="W181" s="769"/>
      <c r="X181" s="659"/>
      <c r="Y181" s="770"/>
      <c r="Z181" s="769"/>
      <c r="AA181" s="771"/>
      <c r="AB181" s="770"/>
      <c r="AC181" s="772"/>
      <c r="AD181" s="773"/>
      <c r="AE181" s="774"/>
      <c r="AF181" s="775"/>
      <c r="AG181" s="776"/>
    </row>
    <row r="182" spans="4:33" ht="12.75">
      <c r="D182" s="660"/>
      <c r="E182" s="682"/>
      <c r="F182" s="683"/>
      <c r="G182" s="684"/>
      <c r="H182" s="685" t="s">
        <v>442</v>
      </c>
      <c r="I182" s="730">
        <v>270</v>
      </c>
      <c r="J182" s="730">
        <v>280</v>
      </c>
      <c r="K182" s="730">
        <v>310</v>
      </c>
      <c r="L182" s="731">
        <v>266.095</v>
      </c>
      <c r="M182" s="688">
        <v>243.17</v>
      </c>
      <c r="N182" s="689">
        <f>SUM(I182:M182)</f>
        <v>1369.265</v>
      </c>
      <c r="O182" s="690"/>
      <c r="P182" s="269"/>
      <c r="Q182" s="777"/>
      <c r="S182" s="778"/>
      <c r="U182" s="659"/>
      <c r="V182" s="768"/>
      <c r="W182" s="769"/>
      <c r="X182" s="659"/>
      <c r="Y182" s="770"/>
      <c r="Z182" s="769"/>
      <c r="AA182" s="771"/>
      <c r="AB182" s="770"/>
      <c r="AC182" s="772"/>
      <c r="AD182" s="773"/>
      <c r="AE182" s="774"/>
      <c r="AF182" s="775"/>
      <c r="AG182" s="776"/>
    </row>
    <row r="183" spans="1:33" ht="12.75">
      <c r="A183" s="759"/>
      <c r="B183" s="609"/>
      <c r="C183" s="610"/>
      <c r="D183" s="660"/>
      <c r="E183" s="682"/>
      <c r="F183" s="683"/>
      <c r="G183" s="684"/>
      <c r="H183" s="685" t="s">
        <v>448</v>
      </c>
      <c r="I183" s="732">
        <v>0.2076388888888889</v>
      </c>
      <c r="J183" s="732">
        <v>0.20138888888888887</v>
      </c>
      <c r="K183" s="732">
        <v>0.19791666666666666</v>
      </c>
      <c r="L183" s="732">
        <v>0.2027777777777778</v>
      </c>
      <c r="M183" s="732">
        <v>0.2041666666666667</v>
      </c>
      <c r="N183" s="692">
        <v>0.2020833333333333</v>
      </c>
      <c r="P183" s="269"/>
      <c r="Q183" s="609"/>
      <c r="R183" s="779"/>
      <c r="S183" s="770"/>
      <c r="T183" s="769"/>
      <c r="U183" s="659"/>
      <c r="V183" s="770"/>
      <c r="W183" s="769"/>
      <c r="X183" s="659"/>
      <c r="Y183" s="770"/>
      <c r="Z183" s="769"/>
      <c r="AA183" s="771"/>
      <c r="AB183" s="770"/>
      <c r="AC183" s="772"/>
      <c r="AD183" s="773"/>
      <c r="AE183" s="774"/>
      <c r="AF183" s="775"/>
      <c r="AG183" s="776"/>
    </row>
    <row r="184" spans="1:33" ht="12.75">
      <c r="A184" s="759"/>
      <c r="B184" s="609"/>
      <c r="C184" s="610"/>
      <c r="D184" s="660"/>
      <c r="E184" s="682"/>
      <c r="F184" s="683"/>
      <c r="G184" s="684"/>
      <c r="H184" s="685" t="s">
        <v>411</v>
      </c>
      <c r="I184" s="706"/>
      <c r="J184" s="706">
        <v>6</v>
      </c>
      <c r="K184" s="706">
        <v>7</v>
      </c>
      <c r="L184" s="706">
        <v>1</v>
      </c>
      <c r="M184" s="664">
        <v>2</v>
      </c>
      <c r="N184" s="705">
        <f>SUM(I184:M184)</f>
        <v>16</v>
      </c>
      <c r="P184" s="269"/>
      <c r="Q184" s="609"/>
      <c r="R184" s="779"/>
      <c r="S184" s="770"/>
      <c r="T184" s="769"/>
      <c r="U184" s="659"/>
      <c r="V184" s="770"/>
      <c r="W184" s="769"/>
      <c r="X184" s="659"/>
      <c r="Y184" s="770"/>
      <c r="Z184" s="769"/>
      <c r="AA184" s="771"/>
      <c r="AB184" s="770"/>
      <c r="AC184" s="772"/>
      <c r="AD184" s="773"/>
      <c r="AE184" s="774"/>
      <c r="AF184" s="775"/>
      <c r="AG184" s="776"/>
    </row>
    <row r="185" spans="1:33" ht="12.75">
      <c r="A185" s="759"/>
      <c r="B185" s="609"/>
      <c r="C185" s="610"/>
      <c r="D185" s="660"/>
      <c r="E185" s="682"/>
      <c r="F185" s="683"/>
      <c r="G185" s="684"/>
      <c r="H185" s="685" t="s">
        <v>412</v>
      </c>
      <c r="I185" s="706"/>
      <c r="J185" s="706"/>
      <c r="K185" s="706"/>
      <c r="L185" s="706"/>
      <c r="M185" s="664"/>
      <c r="N185" s="665">
        <v>0</v>
      </c>
      <c r="P185" s="269"/>
      <c r="Q185" s="609"/>
      <c r="R185" s="779"/>
      <c r="S185" s="770"/>
      <c r="T185" s="769"/>
      <c r="U185" s="659"/>
      <c r="V185" s="770"/>
      <c r="W185" s="769"/>
      <c r="X185" s="659"/>
      <c r="Y185" s="770"/>
      <c r="Z185" s="769"/>
      <c r="AA185" s="771"/>
      <c r="AB185" s="770"/>
      <c r="AC185" s="772"/>
      <c r="AD185" s="773"/>
      <c r="AE185" s="774"/>
      <c r="AF185" s="775"/>
      <c r="AG185" s="776"/>
    </row>
    <row r="186" spans="1:33" ht="13.5" thickBot="1">
      <c r="A186" s="759"/>
      <c r="B186" s="609"/>
      <c r="C186" s="610"/>
      <c r="D186" s="660"/>
      <c r="E186" s="780"/>
      <c r="F186" s="716"/>
      <c r="G186" s="737"/>
      <c r="H186" s="781" t="s">
        <v>430</v>
      </c>
      <c r="I186" s="782"/>
      <c r="J186" s="782"/>
      <c r="K186" s="782"/>
      <c r="L186" s="783"/>
      <c r="M186" s="784"/>
      <c r="N186" s="785">
        <v>0</v>
      </c>
      <c r="O186" s="715"/>
      <c r="P186" s="269"/>
      <c r="Q186" s="609"/>
      <c r="R186" s="779"/>
      <c r="S186" s="770"/>
      <c r="T186" s="769"/>
      <c r="U186" s="659"/>
      <c r="V186" s="770"/>
      <c r="W186" s="769"/>
      <c r="X186" s="659"/>
      <c r="Y186" s="770"/>
      <c r="Z186" s="769"/>
      <c r="AA186" s="771"/>
      <c r="AB186" s="770"/>
      <c r="AC186" s="772"/>
      <c r="AD186" s="773"/>
      <c r="AE186" s="774"/>
      <c r="AF186" s="775"/>
      <c r="AG186" s="776"/>
    </row>
    <row r="187" spans="1:33" ht="13.5" thickBot="1">
      <c r="A187" s="759"/>
      <c r="B187" s="609"/>
      <c r="C187" s="610"/>
      <c r="D187" s="660"/>
      <c r="E187" s="786"/>
      <c r="F187" s="786"/>
      <c r="G187" s="787"/>
      <c r="H187" s="788"/>
      <c r="I187" s="720"/>
      <c r="J187" s="720"/>
      <c r="K187" s="720"/>
      <c r="L187" s="720"/>
      <c r="M187" s="720"/>
      <c r="N187" s="720"/>
      <c r="O187" s="720"/>
      <c r="P187" s="720"/>
      <c r="Q187" s="720"/>
      <c r="R187" s="779"/>
      <c r="S187" s="770"/>
      <c r="T187" s="769"/>
      <c r="U187" s="659"/>
      <c r="V187" s="770"/>
      <c r="W187" s="769"/>
      <c r="X187" s="659"/>
      <c r="Y187" s="770"/>
      <c r="Z187" s="769"/>
      <c r="AA187" s="771"/>
      <c r="AB187" s="770"/>
      <c r="AC187" s="772"/>
      <c r="AD187" s="773"/>
      <c r="AE187" s="774"/>
      <c r="AF187" s="775"/>
      <c r="AG187" s="776"/>
    </row>
    <row r="188" spans="1:33" ht="13.5" thickBot="1">
      <c r="A188" s="759"/>
      <c r="B188" s="609"/>
      <c r="C188" s="632" t="s">
        <v>402</v>
      </c>
      <c r="D188" s="747"/>
      <c r="E188" s="789" t="s">
        <v>293</v>
      </c>
      <c r="F188" s="745"/>
      <c r="G188" s="745"/>
      <c r="H188" s="746" t="s">
        <v>449</v>
      </c>
      <c r="I188" s="636">
        <v>30</v>
      </c>
      <c r="J188" s="636">
        <v>34</v>
      </c>
      <c r="K188" s="724">
        <v>29</v>
      </c>
      <c r="L188" s="636">
        <v>25</v>
      </c>
      <c r="M188" s="637">
        <v>26</v>
      </c>
      <c r="N188" s="638">
        <v>144</v>
      </c>
      <c r="O188" s="639" t="s">
        <v>450</v>
      </c>
      <c r="P188" s="269"/>
      <c r="Q188" s="609"/>
      <c r="R188" s="765"/>
      <c r="S188" s="654"/>
      <c r="T188" s="655"/>
      <c r="U188" s="656"/>
      <c r="V188" s="654"/>
      <c r="W188" s="655"/>
      <c r="X188" s="659"/>
      <c r="Y188" s="770"/>
      <c r="Z188" s="769"/>
      <c r="AA188" s="771"/>
      <c r="AB188" s="770"/>
      <c r="AC188" s="772"/>
      <c r="AD188" s="773"/>
      <c r="AE188" s="774"/>
      <c r="AF188" s="775"/>
      <c r="AG188" s="776"/>
    </row>
    <row r="189" spans="1:33" ht="12.75">
      <c r="A189" s="759"/>
      <c r="B189" s="609"/>
      <c r="C189" s="610"/>
      <c r="D189" s="660"/>
      <c r="E189" s="644"/>
      <c r="F189" s="661"/>
      <c r="G189" s="738"/>
      <c r="H189" s="647" t="s">
        <v>451</v>
      </c>
      <c r="I189" s="727">
        <v>5</v>
      </c>
      <c r="J189" s="727">
        <v>4</v>
      </c>
      <c r="K189" s="727">
        <v>3</v>
      </c>
      <c r="L189" s="727">
        <v>2</v>
      </c>
      <c r="M189" s="649">
        <v>2</v>
      </c>
      <c r="N189" s="790">
        <v>16</v>
      </c>
      <c r="O189" s="269"/>
      <c r="P189" s="269"/>
      <c r="Q189" s="609"/>
      <c r="R189" s="765"/>
      <c r="S189" s="654"/>
      <c r="T189" s="655"/>
      <c r="U189" s="656"/>
      <c r="V189" s="654"/>
      <c r="W189" s="655"/>
      <c r="X189" s="659"/>
      <c r="Y189" s="770"/>
      <c r="Z189" s="769"/>
      <c r="AA189" s="771"/>
      <c r="AB189" s="770"/>
      <c r="AC189" s="772"/>
      <c r="AD189" s="773"/>
      <c r="AE189" s="774"/>
      <c r="AF189" s="775"/>
      <c r="AG189" s="776"/>
    </row>
    <row r="190" spans="1:33" ht="12.75">
      <c r="A190" s="759"/>
      <c r="B190" s="609"/>
      <c r="C190" s="610"/>
      <c r="D190" s="660"/>
      <c r="E190" s="674"/>
      <c r="F190" s="748"/>
      <c r="G190" s="749"/>
      <c r="H190" s="750" t="s">
        <v>447</v>
      </c>
      <c r="I190" s="751"/>
      <c r="J190" s="751"/>
      <c r="K190" s="751"/>
      <c r="L190" s="751"/>
      <c r="M190" s="752"/>
      <c r="N190" s="753">
        <v>0</v>
      </c>
      <c r="O190" s="740"/>
      <c r="P190" s="269"/>
      <c r="Q190" s="610"/>
      <c r="S190" s="766"/>
      <c r="U190" s="767"/>
      <c r="V190" s="768"/>
      <c r="W190" s="769"/>
      <c r="X190" s="659"/>
      <c r="Y190" s="770"/>
      <c r="Z190" s="769"/>
      <c r="AA190" s="771"/>
      <c r="AB190" s="770"/>
      <c r="AC190" s="772"/>
      <c r="AD190" s="773"/>
      <c r="AE190" s="774"/>
      <c r="AF190" s="775"/>
      <c r="AG190" s="776"/>
    </row>
    <row r="191" spans="1:33" ht="12.75">
      <c r="A191" s="759"/>
      <c r="B191" s="609"/>
      <c r="C191" s="610"/>
      <c r="D191" s="660"/>
      <c r="E191" s="682"/>
      <c r="F191" s="683"/>
      <c r="G191" s="684"/>
      <c r="H191" s="685" t="s">
        <v>442</v>
      </c>
      <c r="I191" s="730">
        <v>300</v>
      </c>
      <c r="J191" s="730">
        <v>340</v>
      </c>
      <c r="K191" s="730">
        <v>290</v>
      </c>
      <c r="L191" s="731">
        <v>304.875</v>
      </c>
      <c r="M191" s="688">
        <v>264.39</v>
      </c>
      <c r="N191" s="689">
        <v>1499.265</v>
      </c>
      <c r="O191" s="690"/>
      <c r="P191" s="269"/>
      <c r="Q191" s="777"/>
      <c r="S191" s="778"/>
      <c r="U191" s="659"/>
      <c r="V191" s="768"/>
      <c r="W191" s="769"/>
      <c r="X191" s="659"/>
      <c r="Y191" s="770"/>
      <c r="Z191" s="769"/>
      <c r="AA191" s="771"/>
      <c r="AB191" s="770"/>
      <c r="AC191" s="772"/>
      <c r="AD191" s="773"/>
      <c r="AE191" s="774"/>
      <c r="AF191" s="775"/>
      <c r="AG191" s="776"/>
    </row>
    <row r="192" spans="1:33" ht="12.75">
      <c r="A192" s="759"/>
      <c r="B192" s="609"/>
      <c r="C192" s="610"/>
      <c r="D192" s="660"/>
      <c r="E192" s="682"/>
      <c r="F192" s="683"/>
      <c r="G192" s="684"/>
      <c r="H192" s="685" t="s">
        <v>448</v>
      </c>
      <c r="I192" s="732">
        <v>0.2020833333333333</v>
      </c>
      <c r="J192" s="732">
        <v>0.19444444444444445</v>
      </c>
      <c r="K192" s="732">
        <v>0.18958333333333333</v>
      </c>
      <c r="L192" s="732">
        <v>0.19791666666666666</v>
      </c>
      <c r="M192" s="732">
        <v>0.20625</v>
      </c>
      <c r="N192" s="692">
        <v>0.19791666666666666</v>
      </c>
      <c r="P192" s="269"/>
      <c r="Q192" s="609"/>
      <c r="R192" s="779"/>
      <c r="S192" s="770"/>
      <c r="T192" s="769"/>
      <c r="U192" s="659"/>
      <c r="V192" s="770"/>
      <c r="W192" s="769"/>
      <c r="X192" s="659"/>
      <c r="Y192" s="770"/>
      <c r="Z192" s="769"/>
      <c r="AA192" s="771"/>
      <c r="AB192" s="770"/>
      <c r="AC192" s="772"/>
      <c r="AD192" s="773"/>
      <c r="AE192" s="774"/>
      <c r="AF192" s="775"/>
      <c r="AG192" s="776"/>
    </row>
    <row r="193" spans="1:33" ht="12.75">
      <c r="A193" s="759"/>
      <c r="B193" s="609"/>
      <c r="C193" s="610"/>
      <c r="D193" s="660"/>
      <c r="E193" s="682"/>
      <c r="F193" s="683"/>
      <c r="G193" s="684"/>
      <c r="H193" s="685" t="s">
        <v>411</v>
      </c>
      <c r="I193" s="706"/>
      <c r="J193" s="706">
        <v>9</v>
      </c>
      <c r="K193" s="706">
        <v>2</v>
      </c>
      <c r="L193" s="706">
        <v>1</v>
      </c>
      <c r="M193" s="664">
        <v>1</v>
      </c>
      <c r="N193" s="665">
        <v>13</v>
      </c>
      <c r="P193" s="269"/>
      <c r="Q193" s="609"/>
      <c r="R193" s="779"/>
      <c r="S193" s="770"/>
      <c r="T193" s="769"/>
      <c r="U193" s="659"/>
      <c r="V193" s="770"/>
      <c r="W193" s="769"/>
      <c r="X193" s="659"/>
      <c r="Y193" s="770"/>
      <c r="Z193" s="769"/>
      <c r="AA193" s="771"/>
      <c r="AB193" s="770"/>
      <c r="AC193" s="772"/>
      <c r="AD193" s="773"/>
      <c r="AE193" s="774"/>
      <c r="AF193" s="775"/>
      <c r="AG193" s="776"/>
    </row>
    <row r="194" spans="1:33" ht="12.75">
      <c r="A194" s="759"/>
      <c r="B194" s="609"/>
      <c r="C194" s="610"/>
      <c r="D194" s="660"/>
      <c r="E194" s="682"/>
      <c r="F194" s="683"/>
      <c r="G194" s="684"/>
      <c r="H194" s="685" t="s">
        <v>412</v>
      </c>
      <c r="I194" s="706"/>
      <c r="J194" s="706"/>
      <c r="K194" s="706"/>
      <c r="L194" s="706"/>
      <c r="M194" s="664"/>
      <c r="N194" s="665">
        <v>0</v>
      </c>
      <c r="P194" s="269"/>
      <c r="Q194" s="609"/>
      <c r="R194" s="779"/>
      <c r="S194" s="770"/>
      <c r="T194" s="769"/>
      <c r="U194" s="659"/>
      <c r="V194" s="770"/>
      <c r="W194" s="769"/>
      <c r="X194" s="659"/>
      <c r="Y194" s="770"/>
      <c r="Z194" s="769"/>
      <c r="AA194" s="771"/>
      <c r="AB194" s="770"/>
      <c r="AC194" s="772"/>
      <c r="AD194" s="773"/>
      <c r="AE194" s="774"/>
      <c r="AF194" s="775"/>
      <c r="AG194" s="776"/>
    </row>
    <row r="195" spans="1:33" ht="13.5" thickBot="1">
      <c r="A195" s="759"/>
      <c r="B195" s="609"/>
      <c r="C195" s="610"/>
      <c r="D195" s="660"/>
      <c r="E195" s="780"/>
      <c r="F195" s="716"/>
      <c r="G195" s="737"/>
      <c r="H195" s="781" t="s">
        <v>430</v>
      </c>
      <c r="I195" s="782"/>
      <c r="J195" s="782"/>
      <c r="K195" s="782"/>
      <c r="L195" s="783"/>
      <c r="M195" s="784"/>
      <c r="N195" s="785">
        <v>0</v>
      </c>
      <c r="O195" s="715"/>
      <c r="P195" s="269"/>
      <c r="Q195" s="609"/>
      <c r="R195" s="779"/>
      <c r="S195" s="770"/>
      <c r="T195" s="769"/>
      <c r="U195" s="659"/>
      <c r="V195" s="770"/>
      <c r="W195" s="769"/>
      <c r="X195" s="659"/>
      <c r="Y195" s="770"/>
      <c r="Z195" s="769"/>
      <c r="AA195" s="771"/>
      <c r="AB195" s="770"/>
      <c r="AC195" s="772"/>
      <c r="AD195" s="773"/>
      <c r="AE195" s="774"/>
      <c r="AF195" s="775"/>
      <c r="AG195" s="776"/>
    </row>
    <row r="196" spans="1:33" ht="13.5" thickBot="1">
      <c r="A196" s="759"/>
      <c r="B196" s="609"/>
      <c r="C196" s="610"/>
      <c r="D196" s="660"/>
      <c r="E196" s="741"/>
      <c r="F196" s="741"/>
      <c r="G196" s="742"/>
      <c r="H196" s="743"/>
      <c r="I196" s="719"/>
      <c r="J196" s="719"/>
      <c r="K196" s="719"/>
      <c r="L196" s="720"/>
      <c r="M196" s="719"/>
      <c r="N196" s="721"/>
      <c r="P196" s="269"/>
      <c r="Q196" s="609"/>
      <c r="R196" s="779"/>
      <c r="S196" s="770"/>
      <c r="T196" s="769"/>
      <c r="U196" s="659"/>
      <c r="V196" s="770"/>
      <c r="W196" s="769"/>
      <c r="X196" s="659"/>
      <c r="Y196" s="770"/>
      <c r="Z196" s="769"/>
      <c r="AA196" s="771"/>
      <c r="AB196" s="770"/>
      <c r="AC196" s="772"/>
      <c r="AD196" s="773"/>
      <c r="AE196" s="774"/>
      <c r="AF196" s="775"/>
      <c r="AG196" s="776"/>
    </row>
    <row r="197" spans="1:33" ht="22.5" thickBot="1">
      <c r="A197" s="759"/>
      <c r="B197" s="609"/>
      <c r="C197" s="632" t="s">
        <v>452</v>
      </c>
      <c r="D197" s="791"/>
      <c r="E197" s="789" t="s">
        <v>292</v>
      </c>
      <c r="F197" s="745"/>
      <c r="G197" s="745"/>
      <c r="H197" s="746" t="s">
        <v>453</v>
      </c>
      <c r="I197" s="724">
        <v>36</v>
      </c>
      <c r="J197" s="636">
        <v>34</v>
      </c>
      <c r="K197" s="724">
        <v>36</v>
      </c>
      <c r="L197" s="724">
        <v>37</v>
      </c>
      <c r="M197" s="724">
        <v>39</v>
      </c>
      <c r="N197" s="792">
        <v>33</v>
      </c>
      <c r="O197" s="724">
        <v>34</v>
      </c>
      <c r="P197" s="793">
        <v>34</v>
      </c>
      <c r="Q197" s="638">
        <f>SUM(I197:P197)</f>
        <v>283</v>
      </c>
      <c r="R197" s="794" t="s">
        <v>454</v>
      </c>
      <c r="T197" s="609"/>
      <c r="U197" s="659"/>
      <c r="V197" s="770"/>
      <c r="W197" s="769"/>
      <c r="X197" s="659"/>
      <c r="Y197" s="770"/>
      <c r="Z197" s="769"/>
      <c r="AA197" s="771"/>
      <c r="AB197" s="770"/>
      <c r="AC197" s="772"/>
      <c r="AD197" s="773"/>
      <c r="AE197" s="774"/>
      <c r="AF197" s="775"/>
      <c r="AG197" s="776"/>
    </row>
    <row r="198" spans="1:33" ht="12.75">
      <c r="A198" s="759"/>
      <c r="B198" s="609"/>
      <c r="C198" s="610"/>
      <c r="D198" s="660"/>
      <c r="E198" s="644"/>
      <c r="F198" s="661"/>
      <c r="G198" s="738"/>
      <c r="H198" s="647" t="s">
        <v>406</v>
      </c>
      <c r="I198" s="727">
        <v>12</v>
      </c>
      <c r="J198" s="727">
        <v>12</v>
      </c>
      <c r="K198" s="727">
        <v>14</v>
      </c>
      <c r="L198" s="727">
        <v>15</v>
      </c>
      <c r="M198" s="727">
        <v>12</v>
      </c>
      <c r="N198" s="727">
        <v>9</v>
      </c>
      <c r="O198" s="727">
        <v>11</v>
      </c>
      <c r="P198" s="795">
        <v>11</v>
      </c>
      <c r="Q198" s="790">
        <f>SUM(I198:P198)</f>
        <v>96</v>
      </c>
      <c r="R198" s="796"/>
      <c r="T198" s="609"/>
      <c r="U198" s="659"/>
      <c r="V198" s="770"/>
      <c r="W198" s="769"/>
      <c r="X198" s="659"/>
      <c r="Y198" s="770"/>
      <c r="Z198" s="769"/>
      <c r="AA198" s="771"/>
      <c r="AB198" s="770"/>
      <c r="AC198" s="772"/>
      <c r="AD198" s="773"/>
      <c r="AE198" s="774"/>
      <c r="AF198" s="775"/>
      <c r="AG198" s="776"/>
    </row>
    <row r="199" spans="1:33" ht="12.75">
      <c r="A199" s="759"/>
      <c r="B199" s="609"/>
      <c r="C199" s="610"/>
      <c r="D199" s="660"/>
      <c r="E199" s="674"/>
      <c r="F199" s="748"/>
      <c r="G199" s="749"/>
      <c r="H199" s="750" t="s">
        <v>455</v>
      </c>
      <c r="I199" s="751">
        <v>13</v>
      </c>
      <c r="J199" s="751">
        <v>11</v>
      </c>
      <c r="K199" s="751">
        <v>16</v>
      </c>
      <c r="L199" s="751">
        <v>15</v>
      </c>
      <c r="M199" s="751">
        <v>16</v>
      </c>
      <c r="N199" s="751">
        <v>9</v>
      </c>
      <c r="O199" s="797">
        <v>11</v>
      </c>
      <c r="P199" s="798">
        <v>9</v>
      </c>
      <c r="Q199" s="753">
        <f>SUM(I199:P199)</f>
        <v>100</v>
      </c>
      <c r="R199" s="799"/>
      <c r="T199" s="610"/>
      <c r="U199" s="659"/>
      <c r="V199" s="770"/>
      <c r="W199" s="769"/>
      <c r="X199" s="659"/>
      <c r="Y199" s="770"/>
      <c r="Z199" s="769"/>
      <c r="AA199" s="771"/>
      <c r="AB199" s="770"/>
      <c r="AC199" s="772"/>
      <c r="AD199" s="773"/>
      <c r="AE199" s="774"/>
      <c r="AF199" s="775"/>
      <c r="AG199" s="776"/>
    </row>
    <row r="200" spans="1:33" ht="12.75">
      <c r="A200" s="759"/>
      <c r="B200" s="609"/>
      <c r="C200" s="610"/>
      <c r="D200" s="660"/>
      <c r="E200" s="682"/>
      <c r="F200" s="683"/>
      <c r="G200" s="684"/>
      <c r="H200" s="685" t="s">
        <v>442</v>
      </c>
      <c r="I200" s="730">
        <v>216</v>
      </c>
      <c r="J200" s="730">
        <v>204</v>
      </c>
      <c r="K200" s="730">
        <v>216</v>
      </c>
      <c r="L200" s="731">
        <v>222</v>
      </c>
      <c r="M200" s="730">
        <v>234</v>
      </c>
      <c r="N200" s="730">
        <v>198</v>
      </c>
      <c r="O200" s="800">
        <v>210.63</v>
      </c>
      <c r="P200" s="801">
        <v>204</v>
      </c>
      <c r="Q200" s="665">
        <v>1704.63</v>
      </c>
      <c r="R200" s="802"/>
      <c r="T200" s="777"/>
      <c r="U200" s="276"/>
      <c r="V200" s="778"/>
      <c r="X200" s="659"/>
      <c r="Y200" s="770"/>
      <c r="Z200" s="769"/>
      <c r="AA200" s="771"/>
      <c r="AB200" s="770"/>
      <c r="AC200" s="772"/>
      <c r="AD200" s="773"/>
      <c r="AE200" s="774"/>
      <c r="AF200" s="775"/>
      <c r="AG200" s="776"/>
    </row>
    <row r="201" spans="1:33" ht="12.75">
      <c r="A201" s="759"/>
      <c r="B201" s="609"/>
      <c r="C201" s="610"/>
      <c r="D201" s="660"/>
      <c r="E201" s="682"/>
      <c r="F201" s="683"/>
      <c r="G201" s="684"/>
      <c r="H201" s="685" t="s">
        <v>448</v>
      </c>
      <c r="I201" s="803">
        <v>0.2659722222222222</v>
      </c>
      <c r="J201" s="803">
        <v>0.25416666666666665</v>
      </c>
      <c r="K201" s="803">
        <v>0.2833333333333333</v>
      </c>
      <c r="L201" s="803">
        <v>0.2673611111111111</v>
      </c>
      <c r="M201" s="803">
        <v>0.2604166666666667</v>
      </c>
      <c r="N201" s="803">
        <v>0.2347222222222222</v>
      </c>
      <c r="O201" s="803">
        <v>0.25</v>
      </c>
      <c r="P201" s="803">
        <v>0.23958333333333334</v>
      </c>
      <c r="Q201" s="804">
        <v>0.2576388888888889</v>
      </c>
      <c r="T201" s="609"/>
      <c r="U201" s="610"/>
      <c r="V201" s="770"/>
      <c r="W201" s="769"/>
      <c r="X201" s="659"/>
      <c r="Y201" s="770"/>
      <c r="Z201" s="769"/>
      <c r="AA201" s="771"/>
      <c r="AB201" s="770"/>
      <c r="AC201" s="772"/>
      <c r="AD201" s="773"/>
      <c r="AE201" s="774"/>
      <c r="AF201" s="775"/>
      <c r="AG201" s="776"/>
    </row>
    <row r="202" spans="1:33" ht="12.75">
      <c r="A202" s="759"/>
      <c r="B202" s="609"/>
      <c r="C202" s="610"/>
      <c r="D202" s="660"/>
      <c r="E202" s="682"/>
      <c r="F202" s="683"/>
      <c r="G202" s="684"/>
      <c r="H202" s="685" t="s">
        <v>411</v>
      </c>
      <c r="I202" s="706"/>
      <c r="J202" s="706">
        <v>8</v>
      </c>
      <c r="K202" s="706">
        <v>5</v>
      </c>
      <c r="L202" s="706">
        <v>3</v>
      </c>
      <c r="M202" s="706">
        <v>2</v>
      </c>
      <c r="N202" s="706">
        <v>3</v>
      </c>
      <c r="O202" s="706">
        <v>1</v>
      </c>
      <c r="P202" s="805">
        <v>2</v>
      </c>
      <c r="Q202" s="665">
        <f>SUM(J202:P202)</f>
        <v>24</v>
      </c>
      <c r="T202" s="609"/>
      <c r="U202" s="610"/>
      <c r="V202" s="770"/>
      <c r="W202" s="769"/>
      <c r="X202" s="659"/>
      <c r="Y202" s="770"/>
      <c r="Z202" s="769"/>
      <c r="AA202" s="771"/>
      <c r="AB202" s="770"/>
      <c r="AC202" s="772"/>
      <c r="AD202" s="773"/>
      <c r="AE202" s="774"/>
      <c r="AF202" s="775"/>
      <c r="AG202" s="776"/>
    </row>
    <row r="203" spans="1:33" ht="12.75">
      <c r="A203" s="759"/>
      <c r="B203" s="609"/>
      <c r="C203" s="610"/>
      <c r="D203" s="660"/>
      <c r="E203" s="682"/>
      <c r="F203" s="683"/>
      <c r="G203" s="684"/>
      <c r="H203" s="685" t="s">
        <v>412</v>
      </c>
      <c r="I203" s="706"/>
      <c r="J203" s="706"/>
      <c r="K203" s="706"/>
      <c r="L203" s="706"/>
      <c r="M203" s="706"/>
      <c r="N203" s="706"/>
      <c r="O203" s="706"/>
      <c r="P203" s="805"/>
      <c r="Q203" s="665">
        <f>SUM(I203:P203)</f>
        <v>0</v>
      </c>
      <c r="T203" s="609"/>
      <c r="U203" s="610"/>
      <c r="V203" s="770"/>
      <c r="W203" s="769"/>
      <c r="X203" s="659"/>
      <c r="Y203" s="770"/>
      <c r="Z203" s="769"/>
      <c r="AA203" s="771"/>
      <c r="AB203" s="770"/>
      <c r="AC203" s="772"/>
      <c r="AD203" s="773"/>
      <c r="AE203" s="774"/>
      <c r="AF203" s="775"/>
      <c r="AG203" s="776"/>
    </row>
    <row r="204" spans="1:33" ht="13.5" thickBot="1">
      <c r="A204" s="759"/>
      <c r="B204" s="609"/>
      <c r="C204" s="610"/>
      <c r="D204" s="660"/>
      <c r="E204" s="780"/>
      <c r="F204" s="716"/>
      <c r="G204" s="737"/>
      <c r="H204" s="781" t="s">
        <v>430</v>
      </c>
      <c r="I204" s="782"/>
      <c r="J204" s="782"/>
      <c r="K204" s="782"/>
      <c r="L204" s="783"/>
      <c r="M204" s="782"/>
      <c r="N204" s="782"/>
      <c r="O204" s="782"/>
      <c r="P204" s="806"/>
      <c r="Q204" s="785">
        <f>SUM(I204:P204)</f>
        <v>0</v>
      </c>
      <c r="R204" s="807"/>
      <c r="T204" s="609"/>
      <c r="U204" s="610"/>
      <c r="V204" s="770"/>
      <c r="W204" s="769"/>
      <c r="X204" s="659"/>
      <c r="Y204" s="770"/>
      <c r="Z204" s="769"/>
      <c r="AA204" s="771"/>
      <c r="AB204" s="770"/>
      <c r="AC204" s="772"/>
      <c r="AD204" s="773"/>
      <c r="AE204" s="774"/>
      <c r="AF204" s="775"/>
      <c r="AG204" s="776"/>
    </row>
    <row r="205" spans="1:33" ht="13.5" thickBot="1">
      <c r="A205" s="759"/>
      <c r="B205" s="609"/>
      <c r="C205" s="610"/>
      <c r="D205" s="660"/>
      <c r="E205" s="741"/>
      <c r="F205" s="741"/>
      <c r="G205" s="742"/>
      <c r="H205" s="743"/>
      <c r="I205" s="719"/>
      <c r="J205" s="719"/>
      <c r="K205" s="719"/>
      <c r="L205" s="720"/>
      <c r="M205" s="719"/>
      <c r="N205" s="719"/>
      <c r="O205" s="719"/>
      <c r="P205" s="719"/>
      <c r="Q205" s="721"/>
      <c r="T205" s="609"/>
      <c r="U205" s="610"/>
      <c r="V205" s="770"/>
      <c r="W205" s="769"/>
      <c r="X205" s="659"/>
      <c r="Y205" s="770"/>
      <c r="Z205" s="769"/>
      <c r="AA205" s="771"/>
      <c r="AB205" s="770"/>
      <c r="AC205" s="772"/>
      <c r="AD205" s="773"/>
      <c r="AE205" s="774"/>
      <c r="AF205" s="775"/>
      <c r="AG205" s="776"/>
    </row>
    <row r="206" spans="1:33" ht="22.5" thickBot="1">
      <c r="A206" s="759"/>
      <c r="B206" s="609"/>
      <c r="C206" s="632" t="s">
        <v>452</v>
      </c>
      <c r="D206" s="791"/>
      <c r="E206" s="789" t="s">
        <v>291</v>
      </c>
      <c r="F206" s="745"/>
      <c r="G206" s="745"/>
      <c r="H206" s="746" t="s">
        <v>456</v>
      </c>
      <c r="I206" s="724">
        <v>35</v>
      </c>
      <c r="J206" s="724">
        <v>58</v>
      </c>
      <c r="K206" s="724">
        <v>44</v>
      </c>
      <c r="L206" s="724">
        <v>45</v>
      </c>
      <c r="M206" s="724">
        <v>37</v>
      </c>
      <c r="N206" s="724">
        <v>35</v>
      </c>
      <c r="O206" s="724">
        <v>43</v>
      </c>
      <c r="P206" s="793">
        <v>35</v>
      </c>
      <c r="Q206" s="638">
        <v>332</v>
      </c>
      <c r="R206" s="794" t="s">
        <v>457</v>
      </c>
      <c r="T206" s="609"/>
      <c r="U206" s="610"/>
      <c r="V206" s="770"/>
      <c r="W206" s="769"/>
      <c r="X206" s="659"/>
      <c r="Y206" s="770"/>
      <c r="Z206" s="769"/>
      <c r="AA206" s="771"/>
      <c r="AB206" s="770"/>
      <c r="AC206" s="772"/>
      <c r="AD206" s="773"/>
      <c r="AE206" s="774"/>
      <c r="AF206" s="775"/>
      <c r="AG206" s="776"/>
    </row>
    <row r="207" spans="1:33" ht="12.75">
      <c r="A207" s="759"/>
      <c r="B207" s="609"/>
      <c r="C207" s="610"/>
      <c r="D207" s="660"/>
      <c r="E207" s="644"/>
      <c r="F207" s="661"/>
      <c r="G207" s="738"/>
      <c r="H207" s="647" t="s">
        <v>458</v>
      </c>
      <c r="I207" s="727">
        <v>11</v>
      </c>
      <c r="J207" s="727">
        <v>25</v>
      </c>
      <c r="K207" s="727">
        <v>15</v>
      </c>
      <c r="L207" s="727">
        <v>18</v>
      </c>
      <c r="M207" s="727">
        <v>14</v>
      </c>
      <c r="N207" s="727">
        <v>13</v>
      </c>
      <c r="O207" s="727">
        <v>16</v>
      </c>
      <c r="P207" s="795">
        <v>13</v>
      </c>
      <c r="Q207" s="790">
        <v>125</v>
      </c>
      <c r="R207" s="796"/>
      <c r="T207" s="609"/>
      <c r="U207" s="610"/>
      <c r="V207" s="770"/>
      <c r="W207" s="769"/>
      <c r="X207" s="659"/>
      <c r="Y207" s="770"/>
      <c r="Z207" s="769"/>
      <c r="AA207" s="771"/>
      <c r="AB207" s="770"/>
      <c r="AC207" s="772"/>
      <c r="AD207" s="773"/>
      <c r="AE207" s="774"/>
      <c r="AF207" s="775"/>
      <c r="AG207" s="776"/>
    </row>
    <row r="208" spans="1:33" ht="12.75">
      <c r="A208" s="759"/>
      <c r="B208" s="609"/>
      <c r="C208" s="610"/>
      <c r="D208" s="660"/>
      <c r="E208" s="674"/>
      <c r="F208" s="748"/>
      <c r="G208" s="749"/>
      <c r="H208" s="750" t="s">
        <v>459</v>
      </c>
      <c r="I208" s="751">
        <v>8</v>
      </c>
      <c r="J208" s="751">
        <v>27</v>
      </c>
      <c r="K208" s="751">
        <v>14</v>
      </c>
      <c r="L208" s="751">
        <v>19</v>
      </c>
      <c r="M208" s="751">
        <v>13</v>
      </c>
      <c r="N208" s="751">
        <v>13</v>
      </c>
      <c r="O208" s="797">
        <v>17</v>
      </c>
      <c r="P208" s="798">
        <v>16</v>
      </c>
      <c r="Q208" s="753">
        <v>127</v>
      </c>
      <c r="R208" s="799"/>
      <c r="T208" s="609"/>
      <c r="U208" s="610"/>
      <c r="V208" s="770"/>
      <c r="W208" s="769"/>
      <c r="X208" s="659"/>
      <c r="Y208" s="770"/>
      <c r="Z208" s="769"/>
      <c r="AA208" s="771"/>
      <c r="AB208" s="770"/>
      <c r="AC208" s="772"/>
      <c r="AD208" s="773"/>
      <c r="AE208" s="774"/>
      <c r="AF208" s="775"/>
      <c r="AG208" s="776"/>
    </row>
    <row r="209" spans="1:33" ht="12.75">
      <c r="A209" s="759"/>
      <c r="B209" s="609"/>
      <c r="C209" s="610"/>
      <c r="D209" s="660"/>
      <c r="E209" s="682"/>
      <c r="F209" s="683"/>
      <c r="G209" s="684"/>
      <c r="H209" s="685" t="s">
        <v>442</v>
      </c>
      <c r="I209" s="730">
        <v>210</v>
      </c>
      <c r="J209" s="730">
        <v>348</v>
      </c>
      <c r="K209" s="730">
        <v>264</v>
      </c>
      <c r="L209" s="731">
        <v>270</v>
      </c>
      <c r="M209" s="730">
        <v>222</v>
      </c>
      <c r="N209" s="730">
        <v>210</v>
      </c>
      <c r="O209" s="800">
        <v>266.385</v>
      </c>
      <c r="P209" s="801">
        <v>210</v>
      </c>
      <c r="Q209" s="665">
        <v>2000.385</v>
      </c>
      <c r="R209" s="802"/>
      <c r="T209" s="609"/>
      <c r="U209" s="610"/>
      <c r="V209" s="770"/>
      <c r="W209" s="769"/>
      <c r="X209" s="659"/>
      <c r="Y209" s="770"/>
      <c r="Z209" s="769"/>
      <c r="AA209" s="771"/>
      <c r="AB209" s="770"/>
      <c r="AC209" s="772"/>
      <c r="AD209" s="773"/>
      <c r="AE209" s="774"/>
      <c r="AF209" s="775"/>
      <c r="AG209" s="776"/>
    </row>
    <row r="210" spans="1:33" ht="12.75">
      <c r="A210" s="759"/>
      <c r="B210" s="609"/>
      <c r="C210" s="610"/>
      <c r="D210" s="660"/>
      <c r="E210" s="682"/>
      <c r="F210" s="683"/>
      <c r="G210" s="684"/>
      <c r="H210" s="685" t="s">
        <v>448</v>
      </c>
      <c r="I210" s="803">
        <v>0.25625</v>
      </c>
      <c r="J210" s="803">
        <v>0.2916666666666667</v>
      </c>
      <c r="K210" s="803">
        <v>0.25069444444444444</v>
      </c>
      <c r="L210" s="803">
        <v>0.27291666666666664</v>
      </c>
      <c r="M210" s="803">
        <v>0.2638888888888889</v>
      </c>
      <c r="N210" s="803">
        <v>0.2722222222222222</v>
      </c>
      <c r="O210" s="803">
        <v>0.2625</v>
      </c>
      <c r="P210" s="803">
        <v>0.2791666666666667</v>
      </c>
      <c r="Q210" s="804">
        <v>0.26944444444444443</v>
      </c>
      <c r="T210" s="609"/>
      <c r="U210" s="610"/>
      <c r="V210" s="770"/>
      <c r="W210" s="769"/>
      <c r="X210" s="659"/>
      <c r="Y210" s="770"/>
      <c r="Z210" s="769"/>
      <c r="AA210" s="771"/>
      <c r="AB210" s="770"/>
      <c r="AC210" s="772"/>
      <c r="AD210" s="773"/>
      <c r="AE210" s="774"/>
      <c r="AF210" s="775"/>
      <c r="AG210" s="776"/>
    </row>
    <row r="211" spans="1:33" ht="12.75">
      <c r="A211" s="759"/>
      <c r="B211" s="609"/>
      <c r="C211" s="610"/>
      <c r="D211" s="660"/>
      <c r="E211" s="682"/>
      <c r="F211" s="683"/>
      <c r="G211" s="684"/>
      <c r="H211" s="685" t="s">
        <v>411</v>
      </c>
      <c r="I211" s="706"/>
      <c r="J211" s="722">
        <v>29</v>
      </c>
      <c r="K211" s="706">
        <v>2</v>
      </c>
      <c r="L211" s="706">
        <v>1</v>
      </c>
      <c r="M211" s="706">
        <v>0</v>
      </c>
      <c r="N211" s="706">
        <v>0</v>
      </c>
      <c r="O211" s="706">
        <v>4</v>
      </c>
      <c r="P211" s="805">
        <v>2</v>
      </c>
      <c r="Q211" s="665">
        <v>38</v>
      </c>
      <c r="T211" s="609"/>
      <c r="U211" s="610"/>
      <c r="V211" s="770"/>
      <c r="W211" s="769"/>
      <c r="X211" s="659"/>
      <c r="Y211" s="770"/>
      <c r="Z211" s="769"/>
      <c r="AA211" s="771"/>
      <c r="AB211" s="770"/>
      <c r="AC211" s="772"/>
      <c r="AD211" s="773"/>
      <c r="AE211" s="774"/>
      <c r="AF211" s="775"/>
      <c r="AG211" s="776"/>
    </row>
    <row r="212" spans="1:33" ht="12.75">
      <c r="A212" s="759"/>
      <c r="B212" s="609"/>
      <c r="C212" s="610"/>
      <c r="D212" s="660"/>
      <c r="E212" s="682"/>
      <c r="F212" s="683"/>
      <c r="G212" s="684"/>
      <c r="H212" s="685" t="s">
        <v>412</v>
      </c>
      <c r="I212" s="706"/>
      <c r="J212" s="706"/>
      <c r="K212" s="706"/>
      <c r="L212" s="706"/>
      <c r="M212" s="706"/>
      <c r="N212" s="706"/>
      <c r="O212" s="706"/>
      <c r="P212" s="805"/>
      <c r="Q212" s="665">
        <v>0</v>
      </c>
      <c r="T212" s="609"/>
      <c r="U212" s="610"/>
      <c r="V212" s="770"/>
      <c r="W212" s="769"/>
      <c r="X212" s="659"/>
      <c r="Y212" s="770"/>
      <c r="Z212" s="769"/>
      <c r="AA212" s="771"/>
      <c r="AB212" s="770"/>
      <c r="AC212" s="772"/>
      <c r="AD212" s="773"/>
      <c r="AE212" s="774"/>
      <c r="AF212" s="775"/>
      <c r="AG212" s="776"/>
    </row>
    <row r="213" spans="1:33" ht="33" thickBot="1">
      <c r="A213" s="759"/>
      <c r="B213" s="609"/>
      <c r="C213" s="610"/>
      <c r="D213" s="660"/>
      <c r="E213" s="780"/>
      <c r="F213" s="716"/>
      <c r="G213" s="737"/>
      <c r="H213" s="781" t="s">
        <v>430</v>
      </c>
      <c r="I213" s="782">
        <v>1</v>
      </c>
      <c r="J213" s="782"/>
      <c r="K213" s="782"/>
      <c r="L213" s="783"/>
      <c r="M213" s="782"/>
      <c r="N213" s="782"/>
      <c r="O213" s="782"/>
      <c r="P213" s="806"/>
      <c r="Q213" s="785">
        <v>1</v>
      </c>
      <c r="R213" s="807" t="s">
        <v>460</v>
      </c>
      <c r="T213" s="609"/>
      <c r="U213" s="610"/>
      <c r="V213" s="770"/>
      <c r="W213" s="769"/>
      <c r="X213" s="659"/>
      <c r="Y213" s="770"/>
      <c r="Z213" s="769"/>
      <c r="AA213" s="771"/>
      <c r="AB213" s="770"/>
      <c r="AC213" s="772"/>
      <c r="AD213" s="773"/>
      <c r="AE213" s="774"/>
      <c r="AF213" s="775"/>
      <c r="AG213" s="776"/>
    </row>
    <row r="214" spans="5:24" ht="13.5" thickBot="1">
      <c r="E214" s="741"/>
      <c r="F214" s="741"/>
      <c r="G214" s="742"/>
      <c r="H214" s="743"/>
      <c r="I214" s="719"/>
      <c r="J214" s="719"/>
      <c r="K214" s="719"/>
      <c r="L214" s="720"/>
      <c r="M214" s="719"/>
      <c r="N214" s="719"/>
      <c r="O214" s="719"/>
      <c r="P214" s="719"/>
      <c r="Q214" s="721"/>
      <c r="T214" s="609"/>
      <c r="U214" s="610"/>
      <c r="V214" s="770"/>
      <c r="W214" s="769"/>
      <c r="X214" s="659"/>
    </row>
    <row r="215" spans="3:24" ht="22.5" thickBot="1">
      <c r="C215" s="632" t="s">
        <v>452</v>
      </c>
      <c r="D215" s="791"/>
      <c r="E215" s="789" t="s">
        <v>290</v>
      </c>
      <c r="F215" s="745"/>
      <c r="G215" s="745"/>
      <c r="H215" s="746" t="s">
        <v>461</v>
      </c>
      <c r="I215" s="724">
        <v>42</v>
      </c>
      <c r="J215" s="724">
        <v>46</v>
      </c>
      <c r="K215" s="724">
        <v>52</v>
      </c>
      <c r="L215" s="724">
        <v>52</v>
      </c>
      <c r="M215" s="723">
        <v>68</v>
      </c>
      <c r="N215" s="724">
        <v>53</v>
      </c>
      <c r="O215" s="724">
        <v>47</v>
      </c>
      <c r="P215" s="793">
        <v>49</v>
      </c>
      <c r="Q215" s="638">
        <v>409</v>
      </c>
      <c r="R215" s="794" t="s">
        <v>462</v>
      </c>
      <c r="T215" s="609"/>
      <c r="U215" s="610"/>
      <c r="V215" s="770"/>
      <c r="W215" s="769"/>
      <c r="X215" s="659"/>
    </row>
    <row r="216" spans="5:24" ht="12.75">
      <c r="E216" s="644"/>
      <c r="F216" s="661"/>
      <c r="G216" s="738"/>
      <c r="H216" s="647" t="s">
        <v>463</v>
      </c>
      <c r="I216" s="727">
        <v>17</v>
      </c>
      <c r="J216" s="727">
        <v>23</v>
      </c>
      <c r="K216" s="727">
        <v>23</v>
      </c>
      <c r="L216" s="727">
        <v>15</v>
      </c>
      <c r="M216" s="727">
        <v>34</v>
      </c>
      <c r="N216" s="727">
        <v>24</v>
      </c>
      <c r="O216" s="727">
        <v>21</v>
      </c>
      <c r="P216" s="795">
        <v>20</v>
      </c>
      <c r="Q216" s="790">
        <v>177</v>
      </c>
      <c r="R216" s="796"/>
      <c r="T216" s="609"/>
      <c r="U216" s="610"/>
      <c r="V216" s="770"/>
      <c r="W216" s="769"/>
      <c r="X216" s="659"/>
    </row>
    <row r="217" spans="5:24" ht="12.75">
      <c r="E217" s="674"/>
      <c r="F217" s="748"/>
      <c r="G217" s="749"/>
      <c r="H217" s="750" t="s">
        <v>464</v>
      </c>
      <c r="I217" s="751">
        <v>20</v>
      </c>
      <c r="J217" s="751">
        <v>23</v>
      </c>
      <c r="K217" s="751">
        <v>25</v>
      </c>
      <c r="L217" s="751">
        <v>18</v>
      </c>
      <c r="M217" s="751">
        <v>37</v>
      </c>
      <c r="N217" s="751">
        <v>24</v>
      </c>
      <c r="O217" s="797">
        <v>24</v>
      </c>
      <c r="P217" s="798">
        <v>23</v>
      </c>
      <c r="Q217" s="753">
        <v>194</v>
      </c>
      <c r="R217" s="799" t="s">
        <v>465</v>
      </c>
      <c r="S217" s="610" t="s">
        <v>466</v>
      </c>
      <c r="U217" s="276"/>
      <c r="V217" s="766" t="s">
        <v>467</v>
      </c>
      <c r="X217" s="767" t="s">
        <v>468</v>
      </c>
    </row>
    <row r="218" spans="5:24" ht="12.75">
      <c r="E218" s="682"/>
      <c r="F218" s="683"/>
      <c r="G218" s="684"/>
      <c r="H218" s="685" t="s">
        <v>442</v>
      </c>
      <c r="I218" s="730">
        <v>252</v>
      </c>
      <c r="J218" s="730">
        <v>276</v>
      </c>
      <c r="K218" s="730">
        <v>312</v>
      </c>
      <c r="L218" s="731">
        <v>312</v>
      </c>
      <c r="M218" s="730">
        <v>408</v>
      </c>
      <c r="N218" s="730">
        <v>318</v>
      </c>
      <c r="O218" s="800">
        <v>287.165</v>
      </c>
      <c r="P218" s="808">
        <v>324.195</v>
      </c>
      <c r="Q218" s="665">
        <v>2489.36</v>
      </c>
      <c r="R218" s="802" t="s">
        <v>469</v>
      </c>
      <c r="S218" s="777" t="s">
        <v>470</v>
      </c>
      <c r="U218" s="276"/>
      <c r="V218" s="778" t="s">
        <v>471</v>
      </c>
      <c r="X218" s="659"/>
    </row>
    <row r="219" spans="5:24" ht="12.75">
      <c r="E219" s="682"/>
      <c r="F219" s="683"/>
      <c r="G219" s="684"/>
      <c r="H219" s="685" t="s">
        <v>448</v>
      </c>
      <c r="I219" s="803">
        <v>0.3659722222222222</v>
      </c>
      <c r="J219" s="803">
        <v>0.31736111111111115</v>
      </c>
      <c r="K219" s="803">
        <v>0.3159722222222222</v>
      </c>
      <c r="L219" s="803">
        <v>0.27152777777777776</v>
      </c>
      <c r="M219" s="803">
        <v>0.3194444444444445</v>
      </c>
      <c r="N219" s="803">
        <v>0.29097222222222224</v>
      </c>
      <c r="O219" s="803">
        <v>0.2972222222222222</v>
      </c>
      <c r="P219" s="809">
        <v>0.2902777777777778</v>
      </c>
      <c r="Q219" s="804">
        <v>0.3076388888888889</v>
      </c>
      <c r="T219" s="609"/>
      <c r="U219" s="610"/>
      <c r="V219" s="770"/>
      <c r="W219" s="769"/>
      <c r="X219" s="659"/>
    </row>
    <row r="220" spans="5:24" ht="12.75">
      <c r="E220" s="682"/>
      <c r="F220" s="683"/>
      <c r="G220" s="684"/>
      <c r="H220" s="685" t="s">
        <v>411</v>
      </c>
      <c r="I220" s="706"/>
      <c r="J220" s="706">
        <v>15</v>
      </c>
      <c r="K220" s="706">
        <v>12</v>
      </c>
      <c r="L220" s="706">
        <v>12</v>
      </c>
      <c r="M220" s="706">
        <v>16</v>
      </c>
      <c r="N220" s="706">
        <v>8</v>
      </c>
      <c r="O220" s="706">
        <v>2</v>
      </c>
      <c r="P220" s="805">
        <v>3</v>
      </c>
      <c r="Q220" s="665">
        <v>68</v>
      </c>
      <c r="T220" s="609"/>
      <c r="U220" s="610"/>
      <c r="V220" s="770"/>
      <c r="W220" s="769"/>
      <c r="X220" s="659"/>
    </row>
    <row r="221" spans="5:24" ht="12.75">
      <c r="E221" s="682"/>
      <c r="F221" s="683"/>
      <c r="G221" s="684"/>
      <c r="H221" s="685" t="s">
        <v>412</v>
      </c>
      <c r="I221" s="706"/>
      <c r="J221" s="706"/>
      <c r="K221" s="706"/>
      <c r="L221" s="706"/>
      <c r="M221" s="706"/>
      <c r="N221" s="706"/>
      <c r="O221" s="706">
        <v>2</v>
      </c>
      <c r="P221" s="805"/>
      <c r="Q221" s="665">
        <v>2</v>
      </c>
      <c r="T221" s="609"/>
      <c r="U221" s="610"/>
      <c r="V221" s="770"/>
      <c r="W221" s="769"/>
      <c r="X221" s="659"/>
    </row>
    <row r="222" spans="5:24" ht="13.5" thickBot="1">
      <c r="E222" s="780"/>
      <c r="F222" s="716"/>
      <c r="G222" s="737"/>
      <c r="H222" s="781" t="s">
        <v>430</v>
      </c>
      <c r="I222" s="782"/>
      <c r="J222" s="782"/>
      <c r="K222" s="782"/>
      <c r="L222" s="783"/>
      <c r="M222" s="782"/>
      <c r="N222" s="782"/>
      <c r="O222" s="782"/>
      <c r="P222" s="806"/>
      <c r="Q222" s="785">
        <v>0</v>
      </c>
      <c r="T222" s="609"/>
      <c r="U222" s="610"/>
      <c r="V222" s="770"/>
      <c r="W222" s="769"/>
      <c r="X222" s="659"/>
    </row>
  </sheetData>
  <sheetProtection/>
  <mergeCells count="1">
    <mergeCell ref="AH2:A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2017-01-30T14:16:58Z</cp:lastPrinted>
  <dcterms:created xsi:type="dcterms:W3CDTF">2012-01-15T15:43:20Z</dcterms:created>
  <dcterms:modified xsi:type="dcterms:W3CDTF">2018-02-05T12:41:12Z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7d223908-b739-41c2-8e17-537288b57a53</vt:lpwstr>
  </property>
</Properties>
</file>