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Wynik_I_ZIMNAR_KATOWICE_2008" sheetId="1" r:id="rId1"/>
    <sheet name="Dane_ogolne_dyplom" sheetId="2" r:id="rId2"/>
    <sheet name="dane_na_dyplom_2008" sheetId="3" r:id="rId3"/>
  </sheets>
  <definedNames>
    <definedName name="_xlnm._FilterDatabase" localSheetId="0" hidden="1">'Wynik_I_ZIMNAR_KATOWICE_2008'!$A$3:$AT$129</definedName>
    <definedName name="_xlnm.Print_Area" localSheetId="0">'Wynik_I_ZIMNAR_KATOWICE_2008'!$A$1:$AN$129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E1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L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<sst xmlns="http://schemas.openxmlformats.org/spreadsheetml/2006/main" count="586" uniqueCount="208">
  <si>
    <t>Rocznik</t>
  </si>
  <si>
    <t>Klub</t>
  </si>
  <si>
    <t>LP</t>
  </si>
  <si>
    <t>czas etapu</t>
  </si>
  <si>
    <t>średnia na 1 km</t>
  </si>
  <si>
    <t>Płeć</t>
  </si>
  <si>
    <t>Szwed Krzysztof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</si>
  <si>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</si>
  <si>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</si>
  <si>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</si>
  <si>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</si>
  <si>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</si>
  <si>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</si>
  <si>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</si>
  <si>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</si>
  <si>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</si>
  <si>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</si>
  <si>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Kordziński Kazimierz</t>
  </si>
  <si>
    <t>Kucharczyk Tomasz</t>
  </si>
  <si>
    <t>NR Startowy</t>
  </si>
  <si>
    <t>Kategoria</t>
  </si>
  <si>
    <t>dystans</t>
  </si>
  <si>
    <t>6 km</t>
  </si>
  <si>
    <t xml:space="preserve">Suma </t>
  </si>
  <si>
    <t xml:space="preserve">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</si>
  <si>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</si>
  <si>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</si>
  <si>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</si>
  <si>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</si>
  <si>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</si>
  <si>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</si>
  <si>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</si>
  <si>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</si>
  <si>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</si>
  <si>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</si>
  <si>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</si>
  <si>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</si>
  <si>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</si>
  <si>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miejsce na etapie</t>
  </si>
  <si>
    <t>RAZEM</t>
  </si>
  <si>
    <t>M-ce Extra</t>
  </si>
  <si>
    <t>ilość</t>
  </si>
  <si>
    <t>narciarze na etapach</t>
  </si>
  <si>
    <t>Dane na Dyplom</t>
  </si>
  <si>
    <t>Uwaga : Etap extra nie wlicza się już do sumy</t>
  </si>
  <si>
    <t>Stasiczek Jan</t>
  </si>
  <si>
    <t>Markowski Zbigniew</t>
  </si>
  <si>
    <t>Nazwisko i Imię</t>
  </si>
  <si>
    <t>6,2 km</t>
  </si>
  <si>
    <t>Skończyli maraton poza konkursem</t>
  </si>
  <si>
    <t>czas maratonuetapu</t>
  </si>
  <si>
    <t>miejsce</t>
  </si>
  <si>
    <t>2008-Osobostarty ogółem</t>
  </si>
  <si>
    <t>Szablicki Aleksy</t>
  </si>
  <si>
    <t>Raczyńska Magdalena</t>
  </si>
  <si>
    <t>M</t>
  </si>
  <si>
    <t>K</t>
  </si>
  <si>
    <t>Szudy Katarzyna</t>
  </si>
  <si>
    <t>Nieukończyli etapu</t>
  </si>
  <si>
    <t>Gdowska Katarzyna</t>
  </si>
  <si>
    <t>Szor Joanna</t>
  </si>
  <si>
    <t>biegajznami.pl</t>
  </si>
  <si>
    <t>13.01.08</t>
  </si>
  <si>
    <t>20.01.08</t>
  </si>
  <si>
    <t>27.01.08</t>
  </si>
  <si>
    <t>03.02.08</t>
  </si>
  <si>
    <t>Kuliński Tomasz</t>
  </si>
  <si>
    <t>doliniarze.com</t>
  </si>
  <si>
    <t>Zimowy Maraton na Raty Katowice 13.01.2008 - 02.03.2008</t>
  </si>
  <si>
    <t>Pusz Paweł</t>
  </si>
  <si>
    <t>Bystrzyca Kłodzka</t>
  </si>
  <si>
    <t>Dębiński Robert</t>
  </si>
  <si>
    <t>Janusz Marek</t>
  </si>
  <si>
    <t>Wolny Krzysztof</t>
  </si>
  <si>
    <t>Chomisie</t>
  </si>
  <si>
    <t>Wolny Jakub</t>
  </si>
  <si>
    <t>Szeszko Marek</t>
  </si>
  <si>
    <t>Jastrząb Ruda Śl</t>
  </si>
  <si>
    <t>Kornaga Andrzej</t>
  </si>
  <si>
    <t>Solidarność KWK Wujek</t>
  </si>
  <si>
    <t>Skalski Janusz</t>
  </si>
  <si>
    <t>Dzieliński Stanisław</t>
  </si>
  <si>
    <t>Górski Marian</t>
  </si>
  <si>
    <t>Skrzypski Marian</t>
  </si>
  <si>
    <t>Niesler Marian</t>
  </si>
  <si>
    <t>Łogiewa Andrzej</t>
  </si>
  <si>
    <t>Kisiel Ewa</t>
  </si>
  <si>
    <t>Noszczyk Jarosław</t>
  </si>
  <si>
    <t>KB Józefinka KSM</t>
  </si>
  <si>
    <t>Lisieński Michał</t>
  </si>
  <si>
    <t>UKS Wodnik Siem. Śl.</t>
  </si>
  <si>
    <t>Cichos Edward</t>
  </si>
  <si>
    <t>Siemianowice Śl.</t>
  </si>
  <si>
    <t>Kubista Marek</t>
  </si>
  <si>
    <t>Fuchs Andrzej</t>
  </si>
  <si>
    <t>GTS Bojszowy</t>
  </si>
  <si>
    <t>Ciesiółka Marian</t>
  </si>
  <si>
    <t>PTK Zabrze</t>
  </si>
  <si>
    <t>Pająk Tadeusz</t>
  </si>
  <si>
    <t>PTKH Zabrze</t>
  </si>
  <si>
    <t>Pająk Daniel</t>
  </si>
  <si>
    <t>Jawernik Grzegorz</t>
  </si>
  <si>
    <t>Maniecka Katarzyna</t>
  </si>
  <si>
    <t>Tyka Edward</t>
  </si>
  <si>
    <t>Skałka Świętochłowice</t>
  </si>
  <si>
    <t>Kardas Lilianna</t>
  </si>
  <si>
    <t>TRAVOIS</t>
  </si>
  <si>
    <t>Bonk Grażyna</t>
  </si>
  <si>
    <t>Bonk Paweł</t>
  </si>
  <si>
    <t>Stwora Rafał</t>
  </si>
  <si>
    <t>Kandziora Andrzej</t>
  </si>
  <si>
    <t>Michnol Arnold</t>
  </si>
  <si>
    <t>Lenik Adam</t>
  </si>
  <si>
    <t>Nowak Andrzej</t>
  </si>
  <si>
    <t>OSZW Gliwice</t>
  </si>
  <si>
    <t>Jedliński Łukasz</t>
  </si>
  <si>
    <t>Desperados 5 am.</t>
  </si>
  <si>
    <t>WKB META LUBLINIEC</t>
  </si>
  <si>
    <t>Pendolski Franciszek</t>
  </si>
  <si>
    <t>Gęsikowski Wojciech</t>
  </si>
  <si>
    <t>MKS Siemianowice Śl.</t>
  </si>
  <si>
    <t>Krzysteczko Dawid</t>
  </si>
  <si>
    <t>Kucharski Piotr</t>
  </si>
  <si>
    <t>Kolonko Justyna</t>
  </si>
  <si>
    <t>Marathon Club Chorzów</t>
  </si>
  <si>
    <t>Kolonko Mirosław</t>
  </si>
  <si>
    <t>Pilawska Agnieszka</t>
  </si>
  <si>
    <t>Pilawska Anna</t>
  </si>
  <si>
    <t>Szablicka Bożena</t>
  </si>
  <si>
    <t>Janota Jan</t>
  </si>
  <si>
    <t>TS AKS Chorzów</t>
  </si>
  <si>
    <t>GETINBANK</t>
  </si>
  <si>
    <t>Raczyńska-Ciszak Ilona</t>
  </si>
  <si>
    <t>Osada Leszek</t>
  </si>
  <si>
    <t>Bezner Kamil</t>
  </si>
  <si>
    <t>Uchorczak Edward</t>
  </si>
  <si>
    <t>Pytel Janusz</t>
  </si>
  <si>
    <t>Sosnowiec</t>
  </si>
  <si>
    <t>Turza Bogusław</t>
  </si>
  <si>
    <t>Jakowiecka Daria</t>
  </si>
  <si>
    <t>Pomykała Krzysztof</t>
  </si>
  <si>
    <t>Niesporek Agnieszka</t>
  </si>
  <si>
    <t>Keller Arkadiusz</t>
  </si>
  <si>
    <t>Energetyk Rybnik</t>
  </si>
  <si>
    <t>Aksamit Łukasz</t>
  </si>
  <si>
    <t>Chróśnik Blanka</t>
  </si>
  <si>
    <t>Ciura Mariola</t>
  </si>
  <si>
    <t>Fuchs Józef</t>
  </si>
  <si>
    <t>Fijałkowski Zbigniew</t>
  </si>
  <si>
    <t>Żyła Joanna</t>
  </si>
  <si>
    <t>Tomaszewski Dariusz</t>
  </si>
  <si>
    <t>Noworzyn Jan</t>
  </si>
  <si>
    <t>Wilk Tadeusz</t>
  </si>
  <si>
    <t>MOSiR TKKF Czeladź</t>
  </si>
  <si>
    <t>Mróz Jan</t>
  </si>
  <si>
    <t>KWK Ziemowit</t>
  </si>
  <si>
    <t>Jagieła Adam</t>
  </si>
  <si>
    <t>Ślimak Bytków</t>
  </si>
  <si>
    <t>Udolf Jan</t>
  </si>
  <si>
    <t>Litwa Szymon</t>
  </si>
  <si>
    <t>Rylski Leszek</t>
  </si>
  <si>
    <t>Jeziorski Jan</t>
  </si>
  <si>
    <t>Komander Jan</t>
  </si>
  <si>
    <t>Komander Barbara</t>
  </si>
  <si>
    <t>Ścibisz Bogdan</t>
  </si>
  <si>
    <t>TKKF Saturn Czeladź</t>
  </si>
  <si>
    <t>Mikołajczyk Piotr</t>
  </si>
  <si>
    <t>Zastawny Barbara</t>
  </si>
  <si>
    <t>KB Politechnika Śl.</t>
  </si>
  <si>
    <t>Zastawny Katarzyna</t>
  </si>
  <si>
    <t>Szczepańczyk Michał</t>
  </si>
  <si>
    <t>AZS UŚ Katowice</t>
  </si>
  <si>
    <t>Michalak Anna</t>
  </si>
  <si>
    <t>Kalinowski Paweł</t>
  </si>
  <si>
    <t>Górnik Sosnowiec</t>
  </si>
  <si>
    <t>Szopa Bogusław</t>
  </si>
  <si>
    <t>Ryba Mateusz</t>
  </si>
  <si>
    <t>Panchyrz Tomasz</t>
  </si>
  <si>
    <t>Stankiewicz Krzysztof</t>
  </si>
  <si>
    <t>Połeć Arkadiusz</t>
  </si>
  <si>
    <t>Połeć Sebastian</t>
  </si>
  <si>
    <t>Grabińska Aleksandra</t>
  </si>
  <si>
    <t>Hadas Marek</t>
  </si>
  <si>
    <t>Płatek Dawid</t>
  </si>
  <si>
    <t>Pajda Henryk</t>
  </si>
  <si>
    <t>Ośrodek Joggingu</t>
  </si>
  <si>
    <t>Pietrzak Janusz</t>
  </si>
  <si>
    <t>10.02.08</t>
  </si>
  <si>
    <t>17.02.08</t>
  </si>
  <si>
    <t>24.02.07</t>
  </si>
  <si>
    <t>02.03.08</t>
  </si>
  <si>
    <t>Flunt Grzegorz</t>
  </si>
  <si>
    <t>Tomala Mateusz</t>
  </si>
  <si>
    <t>Kapuścińska Anna</t>
  </si>
  <si>
    <t>Śliwa Krzysztof</t>
  </si>
  <si>
    <t>Kurzaczek Marcin</t>
  </si>
  <si>
    <t>Łuczak Damian</t>
  </si>
  <si>
    <t>Połeć Mirosław</t>
  </si>
  <si>
    <t>Goj Jerzy</t>
  </si>
  <si>
    <t>Trzybulski Roman</t>
  </si>
  <si>
    <t>Blaszczyński Zygmunt</t>
  </si>
  <si>
    <t>Ślęzak Andrzej</t>
  </si>
  <si>
    <t>Gołek Diana</t>
  </si>
  <si>
    <t>Błaszczyński Marek</t>
  </si>
  <si>
    <t>Manowski Jan</t>
  </si>
  <si>
    <t>Taraszkiewicz Emilia</t>
  </si>
  <si>
    <t>w tym :        Kobiety (26)</t>
  </si>
  <si>
    <t>Razem 115 osób startowało przynajmniej 1 raz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</si>
</sst>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</numFmts>
  <fonts count="48">
    <font>
      <sz val="10"/>
      <name val="Arial CE"/>
      <family val="0"/>
    </font>
    <font>
      <sz val="14.25"/>
      <name val="Arial CE"/>
      <family val="2"/>
    </font>
    <font>
      <b/>
      <sz val="17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19.25"/>
      <name val="Arial CE"/>
      <family val="0"/>
    </font>
    <font>
      <sz val="19.25"/>
      <name val="Arial CE"/>
      <family val="0"/>
    </font>
    <font>
      <b/>
      <sz val="17.25"/>
      <name val="Arial CE"/>
      <family val="0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sz val="10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name val="Tahoma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6" xfId="0" applyNumberForma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21" fontId="11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23" fillId="0" borderId="0" xfId="18" applyFont="1" applyFill="1" applyBorder="1" applyAlignment="1">
      <alignment wrapText="1"/>
      <protection/>
    </xf>
    <xf numFmtId="0" fontId="23" fillId="0" borderId="0" xfId="18" applyFont="1" applyFill="1" applyBorder="1" applyAlignment="1">
      <alignment horizontal="center" wrapText="1"/>
      <protection/>
    </xf>
    <xf numFmtId="21" fontId="23" fillId="0" borderId="0" xfId="18" applyNumberFormat="1" applyFont="1" applyFill="1" applyBorder="1" applyAlignment="1">
      <alignment horizontal="center" wrapText="1"/>
      <protection/>
    </xf>
    <xf numFmtId="0" fontId="23" fillId="0" borderId="0" xfId="18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2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1" fontId="11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24" fillId="0" borderId="0" xfId="18" applyNumberFormat="1" applyFont="1" applyFill="1" applyBorder="1" applyAlignment="1">
      <alignment horizontal="center" wrapText="1"/>
      <protection/>
    </xf>
    <xf numFmtId="170" fontId="24" fillId="0" borderId="0" xfId="18" applyNumberFormat="1" applyFont="1" applyFill="1" applyBorder="1" applyAlignment="1">
      <alignment horizontal="center" vertical="center" wrapText="1"/>
      <protection/>
    </xf>
    <xf numFmtId="0" fontId="24" fillId="0" borderId="0" xfId="18" applyFont="1" applyFill="1" applyBorder="1" applyAlignment="1">
      <alignment wrapText="1"/>
      <protection/>
    </xf>
    <xf numFmtId="0" fontId="24" fillId="0" borderId="0" xfId="18" applyFont="1" applyFill="1" applyBorder="1" applyAlignment="1">
      <alignment horizontal="center" wrapText="1"/>
      <protection/>
    </xf>
    <xf numFmtId="21" fontId="24" fillId="0" borderId="0" xfId="18" applyNumberFormat="1" applyFont="1" applyFill="1" applyBorder="1" applyAlignment="1">
      <alignment horizontal="center" wrapText="1"/>
      <protection/>
    </xf>
    <xf numFmtId="21" fontId="25" fillId="2" borderId="0" xfId="18" applyNumberFormat="1" applyFont="1" applyFill="1" applyBorder="1" applyAlignment="1">
      <alignment wrapText="1"/>
      <protection/>
    </xf>
    <xf numFmtId="167" fontId="25" fillId="2" borderId="0" xfId="18" applyNumberFormat="1" applyFont="1" applyFill="1" applyBorder="1" applyAlignment="1">
      <alignment horizontal="center" wrapText="1"/>
      <protection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7" fillId="0" borderId="9" xfId="0" applyFont="1" applyFill="1" applyBorder="1" applyAlignment="1">
      <alignment horizontal="left"/>
    </xf>
    <xf numFmtId="0" fontId="28" fillId="4" borderId="10" xfId="0" applyFont="1" applyFill="1" applyBorder="1" applyAlignment="1">
      <alignment horizontal="center" wrapText="1"/>
    </xf>
    <xf numFmtId="168" fontId="28" fillId="4" borderId="11" xfId="0" applyNumberFormat="1" applyFont="1" applyFill="1" applyBorder="1" applyAlignment="1">
      <alignment horizontal="center" wrapText="1"/>
    </xf>
    <xf numFmtId="0" fontId="30" fillId="4" borderId="12" xfId="0" applyFont="1" applyFill="1" applyBorder="1" applyAlignment="1">
      <alignment horizontal="center" wrapText="1"/>
    </xf>
    <xf numFmtId="0" fontId="28" fillId="4" borderId="13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168" fontId="30" fillId="0" borderId="10" xfId="0" applyNumberFormat="1" applyFont="1" applyFill="1" applyBorder="1" applyAlignment="1">
      <alignment horizontal="center" wrapText="1"/>
    </xf>
    <xf numFmtId="3" fontId="31" fillId="0" borderId="11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7" xfId="0" applyFont="1" applyFill="1" applyBorder="1" applyAlignment="1">
      <alignment horizontal="right" wrapText="1"/>
    </xf>
    <xf numFmtId="0" fontId="31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wrapText="1"/>
    </xf>
    <xf numFmtId="0" fontId="30" fillId="4" borderId="7" xfId="0" applyFont="1" applyFill="1" applyBorder="1" applyAlignment="1">
      <alignment horizontal="center" wrapText="1"/>
    </xf>
    <xf numFmtId="168" fontId="30" fillId="4" borderId="16" xfId="0" applyNumberFormat="1" applyFont="1" applyFill="1" applyBorder="1" applyAlignment="1">
      <alignment horizontal="center" wrapText="1"/>
    </xf>
    <xf numFmtId="0" fontId="30" fillId="4" borderId="17" xfId="0" applyFont="1" applyFill="1" applyBorder="1" applyAlignment="1">
      <alignment horizontal="center" wrapText="1"/>
    </xf>
    <xf numFmtId="0" fontId="30" fillId="4" borderId="18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right" wrapText="1"/>
    </xf>
    <xf numFmtId="0" fontId="29" fillId="0" borderId="16" xfId="0" applyFont="1" applyFill="1" applyBorder="1" applyAlignment="1">
      <alignment wrapText="1"/>
    </xf>
    <xf numFmtId="0" fontId="29" fillId="0" borderId="15" xfId="0" applyFont="1" applyFill="1" applyBorder="1" applyAlignment="1">
      <alignment horizontal="center" wrapText="1"/>
    </xf>
    <xf numFmtId="0" fontId="29" fillId="0" borderId="16" xfId="0" applyFont="1" applyFill="1" applyBorder="1" applyAlignment="1">
      <alignment horizontal="center" wrapText="1"/>
    </xf>
    <xf numFmtId="0" fontId="31" fillId="0" borderId="7" xfId="0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2" borderId="5" xfId="0" applyFont="1" applyFill="1" applyBorder="1" applyAlignment="1">
      <alignment horizontal="center" wrapText="1"/>
    </xf>
    <xf numFmtId="0" fontId="31" fillId="2" borderId="20" xfId="0" applyFont="1" applyFill="1" applyBorder="1" applyAlignment="1">
      <alignment horizontal="center" wrapText="1"/>
    </xf>
    <xf numFmtId="0" fontId="29" fillId="2" borderId="6" xfId="0" applyFont="1" applyFill="1" applyBorder="1" applyAlignment="1">
      <alignment horizontal="right"/>
    </xf>
    <xf numFmtId="168" fontId="29" fillId="4" borderId="21" xfId="0" applyNumberFormat="1" applyFont="1" applyFill="1" applyBorder="1" applyAlignment="1">
      <alignment horizontal="center" wrapText="1"/>
    </xf>
    <xf numFmtId="21" fontId="26" fillId="0" borderId="22" xfId="18" applyNumberFormat="1" applyFont="1" applyFill="1" applyBorder="1" applyAlignment="1">
      <alignment horizontal="center" wrapText="1"/>
      <protection/>
    </xf>
    <xf numFmtId="21" fontId="26" fillId="0" borderId="23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9" fillId="2" borderId="24" xfId="0" applyFont="1" applyFill="1" applyBorder="1" applyAlignment="1">
      <alignment horizontal="right" wrapText="1"/>
    </xf>
    <xf numFmtId="167" fontId="29" fillId="4" borderId="25" xfId="0" applyNumberFormat="1" applyFont="1" applyFill="1" applyBorder="1" applyAlignment="1">
      <alignment horizontal="center" wrapText="1"/>
    </xf>
    <xf numFmtId="21" fontId="29" fillId="4" borderId="23" xfId="0" applyNumberFormat="1" applyFont="1" applyFill="1" applyBorder="1" applyAlignment="1">
      <alignment horizontal="center"/>
    </xf>
    <xf numFmtId="0" fontId="29" fillId="0" borderId="25" xfId="0" applyFont="1" applyFill="1" applyBorder="1" applyAlignment="1">
      <alignment wrapText="1"/>
    </xf>
    <xf numFmtId="0" fontId="29" fillId="0" borderId="25" xfId="0" applyFont="1" applyFill="1" applyBorder="1" applyAlignment="1">
      <alignment horizontal="right" wrapText="1"/>
    </xf>
    <xf numFmtId="0" fontId="29" fillId="0" borderId="26" xfId="0" applyFont="1" applyFill="1" applyBorder="1" applyAlignment="1">
      <alignment wrapText="1"/>
    </xf>
    <xf numFmtId="0" fontId="29" fillId="0" borderId="25" xfId="0" applyFont="1" applyFill="1" applyBorder="1" applyAlignment="1">
      <alignment horizontal="center" wrapText="1"/>
    </xf>
    <xf numFmtId="0" fontId="29" fillId="0" borderId="26" xfId="0" applyFont="1" applyFill="1" applyBorder="1" applyAlignment="1">
      <alignment horizontal="center" wrapText="1"/>
    </xf>
    <xf numFmtId="0" fontId="29" fillId="0" borderId="23" xfId="0" applyFont="1" applyFill="1" applyBorder="1" applyAlignment="1">
      <alignment wrapText="1"/>
    </xf>
    <xf numFmtId="1" fontId="29" fillId="0" borderId="27" xfId="0" applyNumberFormat="1" applyFont="1" applyFill="1" applyBorder="1" applyAlignment="1">
      <alignment horizontal="center" wrapText="1"/>
    </xf>
    <xf numFmtId="21" fontId="29" fillId="0" borderId="23" xfId="0" applyNumberFormat="1" applyFont="1" applyFill="1" applyBorder="1" applyAlignment="1">
      <alignment horizontal="center"/>
    </xf>
    <xf numFmtId="21" fontId="29" fillId="0" borderId="24" xfId="0" applyNumberFormat="1" applyFont="1" applyFill="1" applyBorder="1" applyAlignment="1">
      <alignment horizontal="center" wrapText="1"/>
    </xf>
    <xf numFmtId="168" fontId="29" fillId="0" borderId="24" xfId="0" applyNumberFormat="1" applyFont="1" applyFill="1" applyBorder="1" applyAlignment="1">
      <alignment horizontal="center" wrapText="1"/>
    </xf>
    <xf numFmtId="167" fontId="29" fillId="0" borderId="27" xfId="0" applyNumberFormat="1" applyFont="1" applyFill="1" applyBorder="1" applyAlignment="1">
      <alignment horizontal="center" wrapText="1"/>
    </xf>
    <xf numFmtId="0" fontId="26" fillId="2" borderId="24" xfId="0" applyFont="1" applyFill="1" applyBorder="1" applyAlignment="1">
      <alignment horizontal="right" wrapText="1"/>
    </xf>
    <xf numFmtId="21" fontId="26" fillId="0" borderId="24" xfId="0" applyNumberFormat="1" applyFont="1" applyFill="1" applyBorder="1" applyAlignment="1">
      <alignment horizontal="center" wrapText="1"/>
    </xf>
    <xf numFmtId="1" fontId="26" fillId="0" borderId="27" xfId="0" applyNumberFormat="1" applyFont="1" applyFill="1" applyBorder="1" applyAlignment="1">
      <alignment horizontal="center" wrapText="1"/>
    </xf>
    <xf numFmtId="167" fontId="26" fillId="0" borderId="27" xfId="0" applyNumberFormat="1" applyFont="1" applyFill="1" applyBorder="1" applyAlignment="1">
      <alignment horizontal="center" wrapText="1"/>
    </xf>
    <xf numFmtId="0" fontId="26" fillId="2" borderId="28" xfId="0" applyFont="1" applyFill="1" applyBorder="1" applyAlignment="1">
      <alignment horizontal="center" wrapText="1"/>
    </xf>
    <xf numFmtId="0" fontId="26" fillId="2" borderId="29" xfId="0" applyFont="1" applyFill="1" applyBorder="1" applyAlignment="1">
      <alignment wrapText="1"/>
    </xf>
    <xf numFmtId="21" fontId="26" fillId="4" borderId="24" xfId="0" applyNumberFormat="1" applyFont="1" applyFill="1" applyBorder="1" applyAlignment="1">
      <alignment horizontal="center" wrapText="1"/>
    </xf>
    <xf numFmtId="168" fontId="26" fillId="4" borderId="21" xfId="0" applyNumberFormat="1" applyFont="1" applyFill="1" applyBorder="1" applyAlignment="1">
      <alignment horizontal="center" wrapText="1"/>
    </xf>
    <xf numFmtId="167" fontId="26" fillId="4" borderId="25" xfId="0" applyNumberFormat="1" applyFont="1" applyFill="1" applyBorder="1" applyAlignment="1">
      <alignment horizontal="center" wrapText="1"/>
    </xf>
    <xf numFmtId="21" fontId="26" fillId="4" borderId="23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wrapText="1"/>
    </xf>
    <xf numFmtId="0" fontId="26" fillId="0" borderId="29" xfId="0" applyFont="1" applyFill="1" applyBorder="1" applyAlignment="1">
      <alignment horizontal="right" wrapText="1"/>
    </xf>
    <xf numFmtId="0" fontId="26" fillId="0" borderId="29" xfId="0" applyFont="1" applyFill="1" applyBorder="1" applyAlignment="1">
      <alignment wrapText="1"/>
    </xf>
    <xf numFmtId="0" fontId="26" fillId="0" borderId="30" xfId="0" applyFont="1" applyFill="1" applyBorder="1" applyAlignment="1">
      <alignment wrapText="1"/>
    </xf>
    <xf numFmtId="0" fontId="26" fillId="0" borderId="25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wrapText="1"/>
    </xf>
    <xf numFmtId="21" fontId="26" fillId="0" borderId="31" xfId="18" applyNumberFormat="1" applyFont="1" applyFill="1" applyBorder="1" applyAlignment="1">
      <alignment horizontal="center" wrapText="1"/>
      <protection/>
    </xf>
    <xf numFmtId="168" fontId="26" fillId="0" borderId="24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6" fillId="0" borderId="29" xfId="0" applyFont="1" applyBorder="1" applyAlignment="1">
      <alignment/>
    </xf>
    <xf numFmtId="21" fontId="26" fillId="0" borderId="32" xfId="0" applyNumberFormat="1" applyFont="1" applyFill="1" applyBorder="1" applyAlignment="1">
      <alignment horizontal="center" wrapText="1"/>
    </xf>
    <xf numFmtId="167" fontId="26" fillId="0" borderId="21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21" fontId="26" fillId="0" borderId="22" xfId="0" applyNumberFormat="1" applyFont="1" applyFill="1" applyBorder="1" applyAlignment="1">
      <alignment horizontal="center" wrapText="1"/>
    </xf>
    <xf numFmtId="21" fontId="26" fillId="0" borderId="3" xfId="0" applyNumberFormat="1" applyFont="1" applyFill="1" applyBorder="1" applyAlignment="1">
      <alignment horizontal="center" wrapText="1"/>
    </xf>
    <xf numFmtId="1" fontId="26" fillId="0" borderId="33" xfId="0" applyNumberFormat="1" applyFont="1" applyFill="1" applyBorder="1" applyAlignment="1">
      <alignment horizontal="center" wrapText="1"/>
    </xf>
    <xf numFmtId="21" fontId="26" fillId="0" borderId="4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wrapText="1"/>
    </xf>
    <xf numFmtId="0" fontId="29" fillId="0" borderId="3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horizontal="center" wrapText="1"/>
    </xf>
    <xf numFmtId="0" fontId="29" fillId="0" borderId="6" xfId="0" applyFont="1" applyFill="1" applyBorder="1" applyAlignment="1">
      <alignment wrapText="1"/>
    </xf>
    <xf numFmtId="21" fontId="29" fillId="0" borderId="6" xfId="0" applyNumberFormat="1" applyFont="1" applyFill="1" applyBorder="1" applyAlignment="1">
      <alignment horizontal="center"/>
    </xf>
    <xf numFmtId="0" fontId="26" fillId="2" borderId="21" xfId="0" applyFont="1" applyFill="1" applyBorder="1" applyAlignment="1">
      <alignment horizontal="center" wrapText="1"/>
    </xf>
    <xf numFmtId="0" fontId="26" fillId="2" borderId="23" xfId="0" applyFont="1" applyFill="1" applyBorder="1" applyAlignment="1">
      <alignment wrapText="1"/>
    </xf>
    <xf numFmtId="0" fontId="26" fillId="0" borderId="25" xfId="0" applyFont="1" applyFill="1" applyBorder="1" applyAlignment="1">
      <alignment horizontal="right" wrapText="1"/>
    </xf>
    <xf numFmtId="0" fontId="26" fillId="0" borderId="26" xfId="0" applyFont="1" applyFill="1" applyBorder="1" applyAlignment="1">
      <alignment wrapText="1"/>
    </xf>
    <xf numFmtId="0" fontId="26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wrapText="1"/>
    </xf>
    <xf numFmtId="21" fontId="26" fillId="0" borderId="35" xfId="18" applyNumberFormat="1" applyFont="1" applyFill="1" applyBorder="1" applyAlignment="1">
      <alignment horizontal="center" wrapText="1"/>
      <protection/>
    </xf>
    <xf numFmtId="0" fontId="26" fillId="2" borderId="25" xfId="0" applyFont="1" applyFill="1" applyBorder="1" applyAlignment="1">
      <alignment wrapText="1"/>
    </xf>
    <xf numFmtId="21" fontId="26" fillId="4" borderId="3" xfId="0" applyNumberFormat="1" applyFont="1" applyFill="1" applyBorder="1" applyAlignment="1">
      <alignment horizontal="center" wrapText="1"/>
    </xf>
    <xf numFmtId="167" fontId="26" fillId="4" borderId="29" xfId="0" applyNumberFormat="1" applyFont="1" applyFill="1" applyBorder="1" applyAlignment="1">
      <alignment horizontal="center" wrapText="1"/>
    </xf>
    <xf numFmtId="21" fontId="26" fillId="4" borderId="4" xfId="0" applyNumberFormat="1" applyFont="1" applyFill="1" applyBorder="1" applyAlignment="1">
      <alignment horizontal="center"/>
    </xf>
    <xf numFmtId="168" fontId="26" fillId="0" borderId="3" xfId="0" applyNumberFormat="1" applyFont="1" applyFill="1" applyBorder="1" applyAlignment="1">
      <alignment horizontal="center" wrapText="1"/>
    </xf>
    <xf numFmtId="21" fontId="26" fillId="0" borderId="36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167" fontId="26" fillId="0" borderId="33" xfId="0" applyNumberFormat="1" applyFont="1" applyFill="1" applyBorder="1" applyAlignment="1">
      <alignment horizontal="center" wrapText="1"/>
    </xf>
    <xf numFmtId="21" fontId="26" fillId="0" borderId="24" xfId="18" applyNumberFormat="1" applyFont="1" applyFill="1" applyBorder="1" applyAlignment="1">
      <alignment horizontal="center" wrapText="1"/>
      <protection/>
    </xf>
    <xf numFmtId="21" fontId="26" fillId="0" borderId="3" xfId="18" applyNumberFormat="1" applyFont="1" applyFill="1" applyBorder="1" applyAlignment="1">
      <alignment horizontal="center" wrapText="1"/>
      <protection/>
    </xf>
    <xf numFmtId="21" fontId="26" fillId="4" borderId="37" xfId="0" applyNumberFormat="1" applyFont="1" applyFill="1" applyBorder="1" applyAlignment="1">
      <alignment horizontal="center" wrapText="1"/>
    </xf>
    <xf numFmtId="168" fontId="26" fillId="4" borderId="38" xfId="0" applyNumberFormat="1" applyFont="1" applyFill="1" applyBorder="1" applyAlignment="1">
      <alignment horizontal="center" wrapText="1"/>
    </xf>
    <xf numFmtId="167" fontId="26" fillId="4" borderId="39" xfId="0" applyNumberFormat="1" applyFont="1" applyFill="1" applyBorder="1" applyAlignment="1">
      <alignment horizontal="center" wrapText="1"/>
    </xf>
    <xf numFmtId="21" fontId="26" fillId="4" borderId="36" xfId="0" applyNumberFormat="1" applyFont="1" applyFill="1" applyBorder="1" applyAlignment="1">
      <alignment horizontal="center"/>
    </xf>
    <xf numFmtId="0" fontId="26" fillId="0" borderId="39" xfId="0" applyFont="1" applyFill="1" applyBorder="1" applyAlignment="1">
      <alignment wrapText="1"/>
    </xf>
    <xf numFmtId="0" fontId="26" fillId="0" borderId="39" xfId="0" applyFont="1" applyFill="1" applyBorder="1" applyAlignment="1">
      <alignment horizontal="center" wrapText="1"/>
    </xf>
    <xf numFmtId="1" fontId="26" fillId="0" borderId="40" xfId="0" applyNumberFormat="1" applyFont="1" applyFill="1" applyBorder="1" applyAlignment="1">
      <alignment horizontal="center" wrapText="1"/>
    </xf>
    <xf numFmtId="21" fontId="26" fillId="0" borderId="41" xfId="18" applyNumberFormat="1" applyFont="1" applyFill="1" applyBorder="1" applyAlignment="1">
      <alignment horizontal="center" wrapText="1"/>
      <protection/>
    </xf>
    <xf numFmtId="21" fontId="26" fillId="0" borderId="37" xfId="0" applyNumberFormat="1" applyFont="1" applyFill="1" applyBorder="1" applyAlignment="1">
      <alignment horizontal="center" wrapText="1"/>
    </xf>
    <xf numFmtId="0" fontId="29" fillId="2" borderId="5" xfId="0" applyFont="1" applyFill="1" applyBorder="1" applyAlignment="1">
      <alignment horizontal="right" wrapText="1"/>
    </xf>
    <xf numFmtId="167" fontId="26" fillId="4" borderId="20" xfId="0" applyNumberFormat="1" applyFont="1" applyFill="1" applyBorder="1" applyAlignment="1">
      <alignment horizontal="center" wrapText="1"/>
    </xf>
    <xf numFmtId="21" fontId="26" fillId="4" borderId="6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horizontal="right" wrapText="1"/>
    </xf>
    <xf numFmtId="0" fontId="26" fillId="0" borderId="20" xfId="0" applyFont="1" applyFill="1" applyBorder="1" applyAlignment="1">
      <alignment wrapText="1"/>
    </xf>
    <xf numFmtId="0" fontId="26" fillId="0" borderId="34" xfId="0" applyFont="1" applyFill="1" applyBorder="1" applyAlignment="1">
      <alignment wrapText="1"/>
    </xf>
    <xf numFmtId="0" fontId="26" fillId="0" borderId="20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wrapText="1"/>
    </xf>
    <xf numFmtId="21" fontId="26" fillId="0" borderId="5" xfId="0" applyNumberFormat="1" applyFont="1" applyFill="1" applyBorder="1" applyAlignment="1">
      <alignment horizontal="center" wrapText="1"/>
    </xf>
    <xf numFmtId="168" fontId="26" fillId="0" borderId="5" xfId="0" applyNumberFormat="1" applyFont="1" applyFill="1" applyBorder="1" applyAlignment="1">
      <alignment horizontal="center" wrapText="1"/>
    </xf>
    <xf numFmtId="21" fontId="29" fillId="0" borderId="5" xfId="0" applyNumberFormat="1" applyFont="1" applyFill="1" applyBorder="1" applyAlignment="1">
      <alignment horizontal="center" wrapText="1"/>
    </xf>
    <xf numFmtId="1" fontId="29" fillId="0" borderId="42" xfId="0" applyNumberFormat="1" applyFont="1" applyFill="1" applyBorder="1" applyAlignment="1">
      <alignment horizontal="center" wrapText="1"/>
    </xf>
    <xf numFmtId="167" fontId="29" fillId="0" borderId="42" xfId="0" applyNumberFormat="1" applyFont="1" applyFill="1" applyBorder="1" applyAlignment="1">
      <alignment horizontal="center" wrapText="1"/>
    </xf>
    <xf numFmtId="0" fontId="29" fillId="2" borderId="25" xfId="0" applyFont="1" applyFill="1" applyBorder="1" applyAlignment="1">
      <alignment horizontal="center" wrapText="1"/>
    </xf>
    <xf numFmtId="0" fontId="29" fillId="2" borderId="23" xfId="0" applyFont="1" applyFill="1" applyBorder="1" applyAlignment="1">
      <alignment wrapText="1"/>
    </xf>
    <xf numFmtId="21" fontId="29" fillId="4" borderId="21" xfId="0" applyNumberFormat="1" applyFont="1" applyFill="1" applyBorder="1" applyAlignment="1">
      <alignment horizontal="center" wrapText="1"/>
    </xf>
    <xf numFmtId="21" fontId="29" fillId="0" borderId="21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26" fillId="5" borderId="0" xfId="0" applyFont="1" applyFill="1" applyAlignment="1">
      <alignment/>
    </xf>
    <xf numFmtId="0" fontId="26" fillId="2" borderId="25" xfId="0" applyFont="1" applyFill="1" applyBorder="1" applyAlignment="1">
      <alignment horizontal="center" wrapText="1"/>
    </xf>
    <xf numFmtId="21" fontId="26" fillId="4" borderId="21" xfId="0" applyNumberFormat="1" applyFont="1" applyFill="1" applyBorder="1" applyAlignment="1">
      <alignment horizontal="center" wrapText="1"/>
    </xf>
    <xf numFmtId="21" fontId="26" fillId="0" borderId="21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26" fillId="2" borderId="29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wrapText="1"/>
    </xf>
    <xf numFmtId="21" fontId="26" fillId="4" borderId="28" xfId="0" applyNumberFormat="1" applyFont="1" applyFill="1" applyBorder="1" applyAlignment="1">
      <alignment horizontal="center" wrapText="1"/>
    </xf>
    <xf numFmtId="21" fontId="26" fillId="0" borderId="28" xfId="18" applyNumberFormat="1" applyFont="1" applyFill="1" applyBorder="1" applyAlignment="1">
      <alignment horizontal="center" wrapText="1"/>
      <protection/>
    </xf>
    <xf numFmtId="21" fontId="26" fillId="0" borderId="28" xfId="0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 wrapText="1"/>
    </xf>
    <xf numFmtId="0" fontId="29" fillId="2" borderId="20" xfId="0" applyFont="1" applyFill="1" applyBorder="1" applyAlignment="1">
      <alignment horizontal="center" wrapText="1"/>
    </xf>
    <xf numFmtId="0" fontId="29" fillId="2" borderId="6" xfId="0" applyFont="1" applyFill="1" applyBorder="1" applyAlignment="1">
      <alignment wrapText="1"/>
    </xf>
    <xf numFmtId="21" fontId="29" fillId="0" borderId="43" xfId="0" applyNumberFormat="1" applyFont="1" applyFill="1" applyBorder="1" applyAlignment="1">
      <alignment horizontal="center" wrapText="1"/>
    </xf>
    <xf numFmtId="168" fontId="29" fillId="0" borderId="5" xfId="0" applyNumberFormat="1" applyFont="1" applyFill="1" applyBorder="1" applyAlignment="1">
      <alignment horizontal="center" wrapText="1"/>
    </xf>
    <xf numFmtId="0" fontId="33" fillId="3" borderId="0" xfId="0" applyFont="1" applyFill="1" applyBorder="1" applyAlignment="1">
      <alignment horizontal="left"/>
    </xf>
    <xf numFmtId="0" fontId="34" fillId="3" borderId="0" xfId="0" applyFont="1" applyFill="1" applyBorder="1" applyAlignment="1">
      <alignment horizontal="center"/>
    </xf>
    <xf numFmtId="0" fontId="34" fillId="3" borderId="44" xfId="0" applyFont="1" applyFill="1" applyBorder="1" applyAlignment="1">
      <alignment/>
    </xf>
    <xf numFmtId="46" fontId="35" fillId="4" borderId="39" xfId="0" applyNumberFormat="1" applyFont="1" applyFill="1" applyBorder="1" applyAlignment="1">
      <alignment horizontal="center"/>
    </xf>
    <xf numFmtId="168" fontId="35" fillId="4" borderId="39" xfId="0" applyNumberFormat="1" applyFont="1" applyFill="1" applyBorder="1" applyAlignment="1">
      <alignment horizontal="center"/>
    </xf>
    <xf numFmtId="1" fontId="35" fillId="4" borderId="39" xfId="0" applyNumberFormat="1" applyFont="1" applyFill="1" applyBorder="1" applyAlignment="1">
      <alignment horizontal="center"/>
    </xf>
    <xf numFmtId="21" fontId="35" fillId="4" borderId="39" xfId="0" applyNumberFormat="1" applyFont="1" applyFill="1" applyBorder="1" applyAlignment="1">
      <alignment horizontal="center"/>
    </xf>
    <xf numFmtId="0" fontId="34" fillId="0" borderId="45" xfId="0" applyFont="1" applyFill="1" applyBorder="1" applyAlignment="1">
      <alignment/>
    </xf>
    <xf numFmtId="0" fontId="34" fillId="0" borderId="45" xfId="0" applyFont="1" applyFill="1" applyBorder="1" applyAlignment="1">
      <alignment horizontal="right"/>
    </xf>
    <xf numFmtId="0" fontId="34" fillId="0" borderId="46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46" fontId="28" fillId="4" borderId="37" xfId="0" applyNumberFormat="1" applyFont="1" applyFill="1" applyBorder="1" applyAlignment="1">
      <alignment horizontal="center"/>
    </xf>
    <xf numFmtId="1" fontId="28" fillId="4" borderId="39" xfId="0" applyNumberFormat="1" applyFont="1" applyFill="1" applyBorder="1" applyAlignment="1">
      <alignment horizontal="center"/>
    </xf>
    <xf numFmtId="21" fontId="36" fillId="4" borderId="36" xfId="0" applyNumberFormat="1" applyFont="1" applyFill="1" applyBorder="1" applyAlignment="1">
      <alignment horizontal="center"/>
    </xf>
    <xf numFmtId="46" fontId="28" fillId="4" borderId="38" xfId="0" applyNumberFormat="1" applyFont="1" applyFill="1" applyBorder="1" applyAlignment="1">
      <alignment horizontal="center"/>
    </xf>
    <xf numFmtId="21" fontId="29" fillId="4" borderId="39" xfId="0" applyNumberFormat="1" applyFont="1" applyFill="1" applyBorder="1" applyAlignment="1">
      <alignment horizontal="center"/>
    </xf>
    <xf numFmtId="46" fontId="28" fillId="4" borderId="39" xfId="0" applyNumberFormat="1" applyFont="1" applyFill="1" applyBorder="1" applyAlignment="1">
      <alignment horizontal="center"/>
    </xf>
    <xf numFmtId="3" fontId="28" fillId="4" borderId="39" xfId="0" applyNumberFormat="1" applyFont="1" applyFill="1" applyBorder="1" applyAlignment="1">
      <alignment horizontal="center"/>
    </xf>
    <xf numFmtId="21" fontId="28" fillId="4" borderId="39" xfId="0" applyNumberFormat="1" applyFont="1" applyFill="1" applyBorder="1" applyAlignment="1">
      <alignment horizontal="center"/>
    </xf>
    <xf numFmtId="167" fontId="28" fillId="4" borderId="39" xfId="0" applyNumberFormat="1" applyFont="1" applyFill="1" applyBorder="1" applyAlignment="1">
      <alignment horizontal="center"/>
    </xf>
    <xf numFmtId="46" fontId="23" fillId="0" borderId="0" xfId="0" applyNumberFormat="1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29" fillId="6" borderId="0" xfId="0" applyFont="1" applyFill="1" applyAlignment="1">
      <alignment/>
    </xf>
    <xf numFmtId="0" fontId="29" fillId="6" borderId="0" xfId="0" applyFont="1" applyFill="1" applyAlignment="1">
      <alignment horizontal="center"/>
    </xf>
    <xf numFmtId="46" fontId="35" fillId="0" borderId="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8" fillId="0" borderId="47" xfId="0" applyFont="1" applyBorder="1" applyAlignment="1">
      <alignment horizontal="right"/>
    </xf>
    <xf numFmtId="0" fontId="28" fillId="0" borderId="48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4" borderId="5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46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21" fontId="36" fillId="0" borderId="0" xfId="0" applyNumberFormat="1" applyFont="1" applyFill="1" applyBorder="1" applyAlignment="1">
      <alignment horizontal="center"/>
    </xf>
    <xf numFmtId="21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46" fontId="2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horizontal="left"/>
    </xf>
    <xf numFmtId="168" fontId="35" fillId="0" borderId="51" xfId="0" applyNumberFormat="1" applyFont="1" applyFill="1" applyBorder="1" applyAlignment="1">
      <alignment horizontal="center"/>
    </xf>
    <xf numFmtId="1" fontId="35" fillId="0" borderId="33" xfId="0" applyNumberFormat="1" applyFont="1" applyFill="1" applyBorder="1" applyAlignment="1">
      <alignment horizontal="center"/>
    </xf>
    <xf numFmtId="0" fontId="38" fillId="0" borderId="3" xfId="0" applyFont="1" applyBorder="1" applyAlignment="1">
      <alignment horizontal="right"/>
    </xf>
    <xf numFmtId="0" fontId="38" fillId="0" borderId="29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4" borderId="52" xfId="0" applyFont="1" applyFill="1" applyBorder="1" applyAlignment="1">
      <alignment horizontal="center"/>
    </xf>
    <xf numFmtId="168" fontId="29" fillId="0" borderId="51" xfId="0" applyNumberFormat="1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8" fillId="0" borderId="3" xfId="0" applyFont="1" applyBorder="1" applyAlignment="1">
      <alignment horizontal="right"/>
    </xf>
    <xf numFmtId="0" fontId="28" fillId="0" borderId="29" xfId="0" applyFont="1" applyBorder="1" applyAlignment="1">
      <alignment horizontal="center"/>
    </xf>
    <xf numFmtId="1" fontId="28" fillId="0" borderId="29" xfId="0" applyNumberFormat="1" applyFont="1" applyBorder="1" applyAlignment="1">
      <alignment horizontal="center"/>
    </xf>
    <xf numFmtId="0" fontId="28" fillId="4" borderId="52" xfId="0" applyFont="1" applyFill="1" applyBorder="1" applyAlignment="1">
      <alignment horizontal="center"/>
    </xf>
    <xf numFmtId="46" fontId="29" fillId="0" borderId="0" xfId="0" applyNumberFormat="1" applyFont="1" applyAlignment="1">
      <alignment horizontal="center"/>
    </xf>
    <xf numFmtId="20" fontId="30" fillId="0" borderId="29" xfId="0" applyNumberFormat="1" applyFont="1" applyBorder="1" applyAlignment="1">
      <alignment horizontal="center"/>
    </xf>
    <xf numFmtId="20" fontId="30" fillId="4" borderId="52" xfId="0" applyNumberFormat="1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168" fontId="39" fillId="0" borderId="53" xfId="0" applyNumberFormat="1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40" fillId="0" borderId="37" xfId="0" applyFont="1" applyBorder="1" applyAlignment="1">
      <alignment horizontal="right"/>
    </xf>
    <xf numFmtId="0" fontId="40" fillId="0" borderId="39" xfId="0" applyFont="1" applyBorder="1" applyAlignment="1">
      <alignment horizontal="center"/>
    </xf>
    <xf numFmtId="0" fontId="40" fillId="0" borderId="39" xfId="0" applyFont="1" applyFill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4" borderId="54" xfId="0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21" fontId="35" fillId="0" borderId="44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168" fontId="26" fillId="4" borderId="28" xfId="0" applyNumberFormat="1" applyFont="1" applyFill="1" applyBorder="1" applyAlignment="1">
      <alignment horizontal="center" wrapText="1"/>
    </xf>
    <xf numFmtId="167" fontId="29" fillId="4" borderId="20" xfId="0" applyNumberFormat="1" applyFont="1" applyFill="1" applyBorder="1" applyAlignment="1">
      <alignment horizontal="center" wrapText="1"/>
    </xf>
    <xf numFmtId="21" fontId="29" fillId="4" borderId="6" xfId="0" applyNumberFormat="1" applyFont="1" applyFill="1" applyBorder="1" applyAlignment="1">
      <alignment horizontal="center"/>
    </xf>
    <xf numFmtId="21" fontId="29" fillId="0" borderId="26" xfId="0" applyNumberFormat="1" applyFont="1" applyFill="1" applyBorder="1" applyAlignment="1">
      <alignment horizontal="center"/>
    </xf>
    <xf numFmtId="21" fontId="26" fillId="0" borderId="26" xfId="0" applyNumberFormat="1" applyFont="1" applyFill="1" applyBorder="1" applyAlignment="1">
      <alignment horizontal="center"/>
    </xf>
    <xf numFmtId="21" fontId="26" fillId="0" borderId="55" xfId="0" applyNumberFormat="1" applyFont="1" applyFill="1" applyBorder="1" applyAlignment="1">
      <alignment horizontal="center"/>
    </xf>
    <xf numFmtId="168" fontId="31" fillId="0" borderId="47" xfId="0" applyNumberFormat="1" applyFont="1" applyFill="1" applyBorder="1" applyAlignment="1">
      <alignment horizontal="center" wrapText="1"/>
    </xf>
    <xf numFmtId="0" fontId="31" fillId="0" borderId="56" xfId="0" applyFont="1" applyFill="1" applyBorder="1" applyAlignment="1">
      <alignment horizontal="center" wrapText="1"/>
    </xf>
    <xf numFmtId="1" fontId="26" fillId="0" borderId="29" xfId="0" applyNumberFormat="1" applyFont="1" applyFill="1" applyBorder="1" applyAlignment="1">
      <alignment horizontal="center" wrapText="1"/>
    </xf>
    <xf numFmtId="3" fontId="26" fillId="0" borderId="29" xfId="0" applyNumberFormat="1" applyFont="1" applyFill="1" applyBorder="1" applyAlignment="1">
      <alignment horizontal="center" wrapText="1"/>
    </xf>
    <xf numFmtId="3" fontId="29" fillId="0" borderId="20" xfId="0" applyNumberFormat="1" applyFont="1" applyFill="1" applyBorder="1" applyAlignment="1">
      <alignment horizontal="center" wrapText="1"/>
    </xf>
    <xf numFmtId="21" fontId="29" fillId="0" borderId="34" xfId="0" applyNumberFormat="1" applyFont="1" applyFill="1" applyBorder="1" applyAlignment="1">
      <alignment horizontal="center"/>
    </xf>
    <xf numFmtId="168" fontId="29" fillId="4" borderId="20" xfId="0" applyNumberFormat="1" applyFont="1" applyFill="1" applyBorder="1" applyAlignment="1">
      <alignment horizontal="center" wrapText="1"/>
    </xf>
    <xf numFmtId="21" fontId="29" fillId="4" borderId="43" xfId="0" applyNumberFormat="1" applyFont="1" applyFill="1" applyBorder="1" applyAlignment="1">
      <alignment horizontal="center" wrapText="1"/>
    </xf>
    <xf numFmtId="0" fontId="29" fillId="0" borderId="43" xfId="0" applyFont="1" applyFill="1" applyBorder="1" applyAlignment="1">
      <alignment wrapText="1"/>
    </xf>
    <xf numFmtId="0" fontId="26" fillId="2" borderId="37" xfId="0" applyFont="1" applyFill="1" applyBorder="1" applyAlignment="1">
      <alignment horizontal="right" wrapText="1"/>
    </xf>
    <xf numFmtId="21" fontId="26" fillId="0" borderId="6" xfId="0" applyNumberFormat="1" applyFont="1" applyFill="1" applyBorder="1" applyAlignment="1">
      <alignment horizontal="center"/>
    </xf>
    <xf numFmtId="21" fontId="26" fillId="0" borderId="38" xfId="0" applyNumberFormat="1" applyFont="1" applyFill="1" applyBorder="1" applyAlignment="1">
      <alignment horizontal="center" wrapText="1"/>
    </xf>
    <xf numFmtId="167" fontId="26" fillId="0" borderId="40" xfId="0" applyNumberFormat="1" applyFont="1" applyFill="1" applyBorder="1" applyAlignment="1">
      <alignment horizontal="center" wrapText="1"/>
    </xf>
    <xf numFmtId="1" fontId="26" fillId="0" borderId="25" xfId="0" applyNumberFormat="1" applyFont="1" applyFill="1" applyBorder="1" applyAlignment="1">
      <alignment horizontal="center" wrapText="1"/>
    </xf>
    <xf numFmtId="21" fontId="26" fillId="0" borderId="57" xfId="18" applyNumberFormat="1" applyFont="1" applyFill="1" applyBorder="1" applyAlignment="1">
      <alignment horizontal="center" wrapText="1"/>
      <protection/>
    </xf>
    <xf numFmtId="0" fontId="26" fillId="2" borderId="5" xfId="0" applyFont="1" applyFill="1" applyBorder="1" applyAlignment="1">
      <alignment horizontal="right" wrapText="1"/>
    </xf>
    <xf numFmtId="0" fontId="26" fillId="2" borderId="20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wrapText="1"/>
    </xf>
    <xf numFmtId="168" fontId="26" fillId="4" borderId="43" xfId="0" applyNumberFormat="1" applyFont="1" applyFill="1" applyBorder="1" applyAlignment="1">
      <alignment horizontal="center" wrapText="1"/>
    </xf>
    <xf numFmtId="0" fontId="26" fillId="0" borderId="5" xfId="0" applyFont="1" applyFill="1" applyBorder="1" applyAlignment="1">
      <alignment wrapText="1"/>
    </xf>
    <xf numFmtId="21" fontId="26" fillId="0" borderId="43" xfId="18" applyNumberFormat="1" applyFont="1" applyFill="1" applyBorder="1" applyAlignment="1">
      <alignment horizontal="center" wrapText="1"/>
      <protection/>
    </xf>
    <xf numFmtId="1" fontId="26" fillId="0" borderId="42" xfId="0" applyNumberFormat="1" applyFont="1" applyFill="1" applyBorder="1" applyAlignment="1">
      <alignment horizontal="center" wrapText="1"/>
    </xf>
    <xf numFmtId="21" fontId="26" fillId="0" borderId="43" xfId="0" applyNumberFormat="1" applyFont="1" applyFill="1" applyBorder="1" applyAlignment="1">
      <alignment horizontal="center" wrapText="1"/>
    </xf>
    <xf numFmtId="21" fontId="26" fillId="0" borderId="34" xfId="0" applyNumberFormat="1" applyFont="1" applyFill="1" applyBorder="1" applyAlignment="1">
      <alignment horizontal="center"/>
    </xf>
    <xf numFmtId="1" fontId="26" fillId="0" borderId="20" xfId="0" applyNumberFormat="1" applyFont="1" applyFill="1" applyBorder="1" applyAlignment="1">
      <alignment horizontal="center" wrapText="1"/>
    </xf>
    <xf numFmtId="167" fontId="26" fillId="0" borderId="42" xfId="0" applyNumberFormat="1" applyFont="1" applyFill="1" applyBorder="1" applyAlignment="1">
      <alignment horizontal="center" wrapText="1"/>
    </xf>
    <xf numFmtId="21" fontId="26" fillId="4" borderId="43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9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26" fillId="2" borderId="43" xfId="0" applyFont="1" applyFill="1" applyBorder="1" applyAlignment="1">
      <alignment horizontal="center" wrapText="1"/>
    </xf>
    <xf numFmtId="0" fontId="26" fillId="2" borderId="20" xfId="0" applyFont="1" applyFill="1" applyBorder="1" applyAlignment="1">
      <alignment wrapText="1"/>
    </xf>
    <xf numFmtId="21" fontId="26" fillId="0" borderId="32" xfId="18" applyNumberFormat="1" applyFont="1" applyFill="1" applyBorder="1" applyAlignment="1">
      <alignment horizontal="center" wrapText="1"/>
      <protection/>
    </xf>
    <xf numFmtId="3" fontId="29" fillId="0" borderId="25" xfId="0" applyNumberFormat="1" applyFont="1" applyFill="1" applyBorder="1" applyAlignment="1">
      <alignment horizontal="center" wrapText="1"/>
    </xf>
    <xf numFmtId="3" fontId="26" fillId="0" borderId="25" xfId="0" applyNumberFormat="1" applyFont="1" applyFill="1" applyBorder="1" applyAlignment="1">
      <alignment horizontal="center" wrapText="1"/>
    </xf>
    <xf numFmtId="0" fontId="32" fillId="0" borderId="23" xfId="0" applyFont="1" applyFill="1" applyBorder="1" applyAlignment="1">
      <alignment wrapText="1"/>
    </xf>
    <xf numFmtId="21" fontId="26" fillId="0" borderId="57" xfId="0" applyNumberFormat="1" applyFont="1" applyFill="1" applyBorder="1" applyAlignment="1">
      <alignment horizontal="center" wrapText="1"/>
    </xf>
    <xf numFmtId="21" fontId="26" fillId="0" borderId="21" xfId="18" applyNumberFormat="1" applyFont="1" applyFill="1" applyBorder="1" applyAlignment="1">
      <alignment horizontal="center" vertical="center" wrapText="1"/>
      <protection/>
    </xf>
    <xf numFmtId="21" fontId="26" fillId="0" borderId="58" xfId="18" applyNumberFormat="1" applyFont="1" applyFill="1" applyBorder="1" applyAlignment="1">
      <alignment horizontal="center" wrapText="1"/>
      <protection/>
    </xf>
    <xf numFmtId="0" fontId="36" fillId="2" borderId="24" xfId="0" applyFont="1" applyFill="1" applyBorder="1" applyAlignment="1">
      <alignment horizontal="right" wrapText="1"/>
    </xf>
    <xf numFmtId="0" fontId="36" fillId="2" borderId="59" xfId="0" applyFont="1" applyFill="1" applyBorder="1" applyAlignment="1">
      <alignment horizontal="center" wrapText="1"/>
    </xf>
    <xf numFmtId="0" fontId="36" fillId="2" borderId="48" xfId="0" applyFont="1" applyFill="1" applyBorder="1" applyAlignment="1">
      <alignment wrapText="1"/>
    </xf>
    <xf numFmtId="21" fontId="36" fillId="4" borderId="1" xfId="0" applyNumberFormat="1" applyFont="1" applyFill="1" applyBorder="1" applyAlignment="1">
      <alignment horizontal="center" wrapText="1"/>
    </xf>
    <xf numFmtId="168" fontId="36" fillId="4" borderId="21" xfId="0" applyNumberFormat="1" applyFont="1" applyFill="1" applyBorder="1" applyAlignment="1">
      <alignment horizontal="center" wrapText="1"/>
    </xf>
    <xf numFmtId="167" fontId="36" fillId="4" borderId="48" xfId="0" applyNumberFormat="1" applyFont="1" applyFill="1" applyBorder="1" applyAlignment="1">
      <alignment horizontal="center" wrapText="1"/>
    </xf>
    <xf numFmtId="21" fontId="36" fillId="4" borderId="2" xfId="0" applyNumberFormat="1" applyFont="1" applyFill="1" applyBorder="1" applyAlignment="1">
      <alignment horizontal="center"/>
    </xf>
    <xf numFmtId="0" fontId="36" fillId="0" borderId="48" xfId="0" applyFont="1" applyFill="1" applyBorder="1" applyAlignment="1">
      <alignment wrapText="1"/>
    </xf>
    <xf numFmtId="0" fontId="36" fillId="0" borderId="48" xfId="0" applyFont="1" applyFill="1" applyBorder="1" applyAlignment="1">
      <alignment horizontal="right" wrapText="1"/>
    </xf>
    <xf numFmtId="0" fontId="36" fillId="0" borderId="60" xfId="0" applyFont="1" applyFill="1" applyBorder="1" applyAlignment="1">
      <alignment wrapText="1"/>
    </xf>
    <xf numFmtId="0" fontId="36" fillId="0" borderId="48" xfId="0" applyFont="1" applyFill="1" applyBorder="1" applyAlignment="1">
      <alignment horizontal="center" wrapText="1"/>
    </xf>
    <xf numFmtId="0" fontId="36" fillId="0" borderId="60" xfId="0" applyFont="1" applyFill="1" applyBorder="1" applyAlignment="1">
      <alignment horizontal="center" wrapText="1"/>
    </xf>
    <xf numFmtId="0" fontId="36" fillId="0" borderId="2" xfId="0" applyFont="1" applyFill="1" applyBorder="1" applyAlignment="1">
      <alignment wrapText="1"/>
    </xf>
    <xf numFmtId="21" fontId="36" fillId="0" borderId="31" xfId="18" applyNumberFormat="1" applyFont="1" applyFill="1" applyBorder="1" applyAlignment="1">
      <alignment horizontal="center" wrapText="1"/>
      <protection/>
    </xf>
    <xf numFmtId="1" fontId="36" fillId="0" borderId="49" xfId="0" applyNumberFormat="1" applyFont="1" applyFill="1" applyBorder="1" applyAlignment="1">
      <alignment horizontal="center" wrapText="1"/>
    </xf>
    <xf numFmtId="21" fontId="36" fillId="0" borderId="2" xfId="0" applyNumberFormat="1" applyFont="1" applyFill="1" applyBorder="1" applyAlignment="1">
      <alignment horizontal="center"/>
    </xf>
    <xf numFmtId="21" fontId="36" fillId="0" borderId="22" xfId="18" applyNumberFormat="1" applyFont="1" applyFill="1" applyBorder="1" applyAlignment="1">
      <alignment horizontal="center" wrapText="1"/>
      <protection/>
    </xf>
    <xf numFmtId="21" fontId="36" fillId="0" borderId="1" xfId="0" applyNumberFormat="1" applyFont="1" applyFill="1" applyBorder="1" applyAlignment="1">
      <alignment horizontal="center" wrapText="1"/>
    </xf>
    <xf numFmtId="21" fontId="36" fillId="0" borderId="60" xfId="0" applyNumberFormat="1" applyFont="1" applyFill="1" applyBorder="1" applyAlignment="1">
      <alignment horizontal="center"/>
    </xf>
    <xf numFmtId="168" fontId="36" fillId="0" borderId="1" xfId="0" applyNumberFormat="1" applyFont="1" applyFill="1" applyBorder="1" applyAlignment="1">
      <alignment horizontal="center" wrapText="1"/>
    </xf>
    <xf numFmtId="1" fontId="36" fillId="0" borderId="48" xfId="0" applyNumberFormat="1" applyFont="1" applyFill="1" applyBorder="1" applyAlignment="1">
      <alignment horizontal="center" wrapText="1"/>
    </xf>
    <xf numFmtId="21" fontId="36" fillId="0" borderId="59" xfId="0" applyNumberFormat="1" applyFont="1" applyFill="1" applyBorder="1" applyAlignment="1">
      <alignment horizontal="center" wrapText="1"/>
    </xf>
    <xf numFmtId="167" fontId="36" fillId="0" borderId="49" xfId="0" applyNumberFormat="1" applyFont="1" applyFill="1" applyBorder="1" applyAlignment="1">
      <alignment horizontal="center" wrapText="1"/>
    </xf>
    <xf numFmtId="21" fontId="36" fillId="0" borderId="23" xfId="0" applyNumberFormat="1" applyFont="1" applyFill="1" applyBorder="1" applyAlignment="1">
      <alignment horizontal="center"/>
    </xf>
    <xf numFmtId="0" fontId="36" fillId="2" borderId="21" xfId="0" applyFont="1" applyFill="1" applyBorder="1" applyAlignment="1">
      <alignment horizontal="center" wrapText="1"/>
    </xf>
    <xf numFmtId="0" fontId="36" fillId="2" borderId="25" xfId="0" applyFont="1" applyFill="1" applyBorder="1" applyAlignment="1">
      <alignment wrapText="1"/>
    </xf>
    <xf numFmtId="21" fontId="36" fillId="4" borderId="24" xfId="0" applyNumberFormat="1" applyFont="1" applyFill="1" applyBorder="1" applyAlignment="1">
      <alignment horizontal="center" wrapText="1"/>
    </xf>
    <xf numFmtId="167" fontId="36" fillId="4" borderId="25" xfId="0" applyNumberFormat="1" applyFont="1" applyFill="1" applyBorder="1" applyAlignment="1">
      <alignment horizontal="center" wrapText="1"/>
    </xf>
    <xf numFmtId="21" fontId="36" fillId="4" borderId="23" xfId="0" applyNumberFormat="1" applyFont="1" applyFill="1" applyBorder="1" applyAlignment="1">
      <alignment horizontal="center"/>
    </xf>
    <xf numFmtId="0" fontId="36" fillId="0" borderId="25" xfId="0" applyFont="1" applyFill="1" applyBorder="1" applyAlignment="1">
      <alignment wrapText="1"/>
    </xf>
    <xf numFmtId="0" fontId="36" fillId="0" borderId="25" xfId="0" applyFont="1" applyFill="1" applyBorder="1" applyAlignment="1">
      <alignment horizontal="right" wrapText="1"/>
    </xf>
    <xf numFmtId="0" fontId="36" fillId="0" borderId="26" xfId="0" applyFont="1" applyFill="1" applyBorder="1" applyAlignment="1">
      <alignment wrapText="1"/>
    </xf>
    <xf numFmtId="0" fontId="36" fillId="0" borderId="25" xfId="0" applyFont="1" applyFill="1" applyBorder="1" applyAlignment="1">
      <alignment horizontal="center" wrapText="1"/>
    </xf>
    <xf numFmtId="0" fontId="36" fillId="0" borderId="26" xfId="0" applyFont="1" applyFill="1" applyBorder="1" applyAlignment="1">
      <alignment horizontal="center" wrapText="1"/>
    </xf>
    <xf numFmtId="0" fontId="36" fillId="0" borderId="23" xfId="0" applyFont="1" applyFill="1" applyBorder="1" applyAlignment="1">
      <alignment wrapText="1"/>
    </xf>
    <xf numFmtId="1" fontId="36" fillId="0" borderId="27" xfId="0" applyNumberFormat="1" applyFont="1" applyFill="1" applyBorder="1" applyAlignment="1">
      <alignment horizontal="center" wrapText="1"/>
    </xf>
    <xf numFmtId="21" fontId="36" fillId="0" borderId="24" xfId="0" applyNumberFormat="1" applyFont="1" applyFill="1" applyBorder="1" applyAlignment="1">
      <alignment horizontal="center" wrapText="1"/>
    </xf>
    <xf numFmtId="21" fontId="36" fillId="0" borderId="26" xfId="0" applyNumberFormat="1" applyFont="1" applyFill="1" applyBorder="1" applyAlignment="1">
      <alignment horizontal="center"/>
    </xf>
    <xf numFmtId="168" fontId="36" fillId="0" borderId="3" xfId="0" applyNumberFormat="1" applyFont="1" applyFill="1" applyBorder="1" applyAlignment="1">
      <alignment horizontal="center" wrapText="1"/>
    </xf>
    <xf numFmtId="1" fontId="36" fillId="0" borderId="29" xfId="0" applyNumberFormat="1" applyFont="1" applyFill="1" applyBorder="1" applyAlignment="1">
      <alignment horizontal="center" wrapText="1"/>
    </xf>
    <xf numFmtId="21" fontId="36" fillId="0" borderId="4" xfId="0" applyNumberFormat="1" applyFont="1" applyFill="1" applyBorder="1" applyAlignment="1">
      <alignment horizontal="center"/>
    </xf>
    <xf numFmtId="21" fontId="36" fillId="0" borderId="21" xfId="0" applyNumberFormat="1" applyFont="1" applyFill="1" applyBorder="1" applyAlignment="1">
      <alignment horizontal="center" wrapText="1"/>
    </xf>
    <xf numFmtId="167" fontId="36" fillId="0" borderId="27" xfId="0" applyNumberFormat="1" applyFont="1" applyFill="1" applyBorder="1" applyAlignment="1">
      <alignment horizontal="center" wrapText="1"/>
    </xf>
    <xf numFmtId="0" fontId="36" fillId="2" borderId="28" xfId="0" applyFont="1" applyFill="1" applyBorder="1" applyAlignment="1">
      <alignment horizontal="center" wrapText="1"/>
    </xf>
    <xf numFmtId="0" fontId="36" fillId="2" borderId="29" xfId="0" applyFont="1" applyFill="1" applyBorder="1" applyAlignment="1">
      <alignment wrapText="1"/>
    </xf>
    <xf numFmtId="0" fontId="36" fillId="0" borderId="29" xfId="0" applyFont="1" applyFill="1" applyBorder="1" applyAlignment="1">
      <alignment horizontal="right" wrapText="1"/>
    </xf>
    <xf numFmtId="0" fontId="36" fillId="0" borderId="29" xfId="0" applyFont="1" applyFill="1" applyBorder="1" applyAlignment="1">
      <alignment wrapText="1"/>
    </xf>
    <xf numFmtId="0" fontId="36" fillId="0" borderId="30" xfId="0" applyFont="1" applyFill="1" applyBorder="1" applyAlignment="1">
      <alignment wrapText="1"/>
    </xf>
    <xf numFmtId="0" fontId="36" fillId="0" borderId="29" xfId="0" applyFont="1" applyFill="1" applyBorder="1" applyAlignment="1">
      <alignment horizontal="center" wrapText="1"/>
    </xf>
    <xf numFmtId="0" fontId="36" fillId="0" borderId="30" xfId="0" applyFont="1" applyFill="1" applyBorder="1" applyAlignment="1">
      <alignment horizontal="center" wrapText="1"/>
    </xf>
    <xf numFmtId="0" fontId="36" fillId="0" borderId="4" xfId="0" applyFont="1" applyFill="1" applyBorder="1" applyAlignment="1">
      <alignment wrapText="1"/>
    </xf>
    <xf numFmtId="21" fontId="36" fillId="0" borderId="31" xfId="0" applyNumberFormat="1" applyFont="1" applyFill="1" applyBorder="1" applyAlignment="1">
      <alignment horizontal="center" wrapText="1"/>
    </xf>
    <xf numFmtId="3" fontId="36" fillId="0" borderId="29" xfId="0" applyNumberFormat="1" applyFont="1" applyFill="1" applyBorder="1" applyAlignment="1">
      <alignment horizontal="center" wrapText="1"/>
    </xf>
    <xf numFmtId="0" fontId="42" fillId="0" borderId="0" xfId="18" applyFont="1" applyFill="1" applyBorder="1" applyAlignment="1">
      <alignment wrapText="1"/>
      <protection/>
    </xf>
    <xf numFmtId="0" fontId="42" fillId="0" borderId="0" xfId="18" applyFont="1" applyFill="1" applyBorder="1" applyAlignment="1">
      <alignment horizontal="center" wrapText="1"/>
      <protection/>
    </xf>
    <xf numFmtId="21" fontId="42" fillId="0" borderId="0" xfId="18" applyNumberFormat="1" applyFont="1" applyFill="1" applyBorder="1" applyAlignment="1">
      <alignment horizontal="center" wrapText="1"/>
      <protection/>
    </xf>
    <xf numFmtId="0" fontId="42" fillId="0" borderId="0" xfId="18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42" fillId="0" borderId="0" xfId="18" applyNumberFormat="1" applyFont="1" applyFill="1" applyBorder="1" applyAlignment="1">
      <alignment horizontal="center" wrapText="1"/>
      <protection/>
    </xf>
    <xf numFmtId="170" fontId="42" fillId="0" borderId="0" xfId="18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21" fontId="36" fillId="0" borderId="22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3" fillId="0" borderId="33" xfId="0" applyFont="1" applyBorder="1" applyAlignment="1">
      <alignment/>
    </xf>
    <xf numFmtId="0" fontId="23" fillId="0" borderId="27" xfId="0" applyFont="1" applyBorder="1" applyAlignment="1">
      <alignment/>
    </xf>
    <xf numFmtId="0" fontId="26" fillId="0" borderId="28" xfId="0" applyFont="1" applyFill="1" applyBorder="1" applyAlignment="1">
      <alignment wrapText="1"/>
    </xf>
    <xf numFmtId="21" fontId="26" fillId="0" borderId="61" xfId="18" applyNumberFormat="1" applyFont="1" applyFill="1" applyBorder="1" applyAlignment="1">
      <alignment horizontal="center" wrapText="1"/>
      <protection/>
    </xf>
    <xf numFmtId="21" fontId="26" fillId="0" borderId="30" xfId="0" applyNumberFormat="1" applyFont="1" applyFill="1" applyBorder="1" applyAlignment="1">
      <alignment horizontal="center"/>
    </xf>
    <xf numFmtId="0" fontId="24" fillId="0" borderId="33" xfId="18" applyFont="1" applyFill="1" applyBorder="1" applyAlignment="1">
      <alignment wrapText="1"/>
      <protection/>
    </xf>
    <xf numFmtId="0" fontId="24" fillId="0" borderId="33" xfId="18" applyFont="1" applyFill="1" applyBorder="1" applyAlignment="1">
      <alignment horizontal="center" wrapText="1"/>
      <protection/>
    </xf>
    <xf numFmtId="21" fontId="24" fillId="0" borderId="33" xfId="18" applyNumberFormat="1" applyFont="1" applyFill="1" applyBorder="1" applyAlignment="1">
      <alignment horizontal="center" wrapText="1"/>
      <protection/>
    </xf>
    <xf numFmtId="0" fontId="26" fillId="2" borderId="3" xfId="0" applyFont="1" applyFill="1" applyBorder="1" applyAlignment="1">
      <alignment horizontal="right" wrapText="1"/>
    </xf>
    <xf numFmtId="0" fontId="24" fillId="0" borderId="33" xfId="18" applyNumberFormat="1" applyFont="1" applyFill="1" applyBorder="1" applyAlignment="1">
      <alignment horizontal="center" wrapText="1"/>
      <protection/>
    </xf>
    <xf numFmtId="170" fontId="24" fillId="0" borderId="33" xfId="18" applyNumberFormat="1" applyFont="1" applyFill="1" applyBorder="1" applyAlignment="1">
      <alignment horizontal="center" vertical="center" wrapText="1"/>
      <protection/>
    </xf>
    <xf numFmtId="0" fontId="26" fillId="0" borderId="33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/>
    </xf>
    <xf numFmtId="0" fontId="29" fillId="2" borderId="28" xfId="0" applyFont="1" applyFill="1" applyBorder="1" applyAlignment="1">
      <alignment horizontal="center" wrapText="1"/>
    </xf>
    <xf numFmtId="0" fontId="29" fillId="2" borderId="29" xfId="0" applyFont="1" applyFill="1" applyBorder="1" applyAlignment="1">
      <alignment wrapText="1"/>
    </xf>
    <xf numFmtId="21" fontId="29" fillId="4" borderId="24" xfId="0" applyNumberFormat="1" applyFont="1" applyFill="1" applyBorder="1" applyAlignment="1">
      <alignment horizontal="center" wrapText="1"/>
    </xf>
    <xf numFmtId="0" fontId="29" fillId="0" borderId="29" xfId="0" applyFont="1" applyFill="1" applyBorder="1" applyAlignment="1">
      <alignment horizontal="right" wrapText="1"/>
    </xf>
    <xf numFmtId="0" fontId="29" fillId="0" borderId="29" xfId="0" applyFont="1" applyFill="1" applyBorder="1" applyAlignment="1">
      <alignment wrapText="1"/>
    </xf>
    <xf numFmtId="0" fontId="29" fillId="0" borderId="30" xfId="0" applyFont="1" applyFill="1" applyBorder="1" applyAlignment="1">
      <alignment wrapText="1"/>
    </xf>
    <xf numFmtId="0" fontId="29" fillId="0" borderId="29" xfId="0" applyFont="1" applyFill="1" applyBorder="1" applyAlignment="1">
      <alignment horizontal="center" wrapText="1"/>
    </xf>
    <xf numFmtId="0" fontId="29" fillId="0" borderId="30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wrapText="1"/>
    </xf>
    <xf numFmtId="21" fontId="29" fillId="0" borderId="31" xfId="18" applyNumberFormat="1" applyFont="1" applyFill="1" applyBorder="1" applyAlignment="1">
      <alignment horizontal="center" wrapText="1"/>
      <protection/>
    </xf>
    <xf numFmtId="21" fontId="29" fillId="0" borderId="22" xfId="18" applyNumberFormat="1" applyFont="1" applyFill="1" applyBorder="1" applyAlignment="1">
      <alignment horizontal="center" wrapText="1"/>
      <protection/>
    </xf>
    <xf numFmtId="168" fontId="29" fillId="0" borderId="3" xfId="0" applyNumberFormat="1" applyFont="1" applyFill="1" applyBorder="1" applyAlignment="1">
      <alignment horizontal="center" wrapText="1"/>
    </xf>
    <xf numFmtId="1" fontId="29" fillId="0" borderId="29" xfId="0" applyNumberFormat="1" applyFont="1" applyFill="1" applyBorder="1" applyAlignment="1">
      <alignment horizontal="center" wrapText="1"/>
    </xf>
    <xf numFmtId="21" fontId="29" fillId="0" borderId="4" xfId="0" applyNumberFormat="1" applyFont="1" applyFill="1" applyBorder="1" applyAlignment="1">
      <alignment horizontal="center"/>
    </xf>
    <xf numFmtId="21" fontId="29" fillId="0" borderId="22" xfId="0" applyNumberFormat="1" applyFont="1" applyFill="1" applyBorder="1" applyAlignment="1">
      <alignment horizontal="center" wrapText="1"/>
    </xf>
    <xf numFmtId="170" fontId="23" fillId="0" borderId="0" xfId="18" applyNumberFormat="1" applyFont="1" applyFill="1" applyBorder="1" applyAlignment="1">
      <alignment horizontal="center" vertical="center" wrapText="1"/>
      <protection/>
    </xf>
    <xf numFmtId="21" fontId="43" fillId="2" borderId="0" xfId="18" applyNumberFormat="1" applyFont="1" applyFill="1" applyBorder="1" applyAlignment="1">
      <alignment wrapText="1"/>
      <protection/>
    </xf>
    <xf numFmtId="167" fontId="43" fillId="2" borderId="0" xfId="18" applyNumberFormat="1" applyFont="1" applyFill="1" applyBorder="1" applyAlignment="1">
      <alignment horizontal="center" wrapText="1"/>
      <protection/>
    </xf>
    <xf numFmtId="0" fontId="29" fillId="2" borderId="0" xfId="0" applyFont="1" applyFill="1" applyBorder="1" applyAlignment="1">
      <alignment horizontal="center"/>
    </xf>
    <xf numFmtId="21" fontId="29" fillId="0" borderId="31" xfId="0" applyNumberFormat="1" applyFont="1" applyFill="1" applyBorder="1" applyAlignment="1">
      <alignment horizontal="center" wrapText="1"/>
    </xf>
    <xf numFmtId="3" fontId="29" fillId="0" borderId="29" xfId="0" applyNumberFormat="1" applyFont="1" applyFill="1" applyBorder="1" applyAlignment="1">
      <alignment horizontal="center" wrapText="1"/>
    </xf>
    <xf numFmtId="21" fontId="29" fillId="0" borderId="57" xfId="18" applyNumberFormat="1" applyFont="1" applyFill="1" applyBorder="1" applyAlignment="1">
      <alignment horizontal="center" wrapText="1"/>
      <protection/>
    </xf>
    <xf numFmtId="21" fontId="29" fillId="0" borderId="32" xfId="0" applyNumberFormat="1" applyFont="1" applyFill="1" applyBorder="1" applyAlignment="1">
      <alignment horizontal="center" wrapText="1"/>
    </xf>
    <xf numFmtId="0" fontId="29" fillId="2" borderId="21" xfId="0" applyFont="1" applyFill="1" applyBorder="1" applyAlignment="1">
      <alignment horizontal="center" wrapText="1"/>
    </xf>
    <xf numFmtId="0" fontId="29" fillId="2" borderId="25" xfId="0" applyFont="1" applyFill="1" applyBorder="1" applyAlignment="1">
      <alignment wrapText="1"/>
    </xf>
    <xf numFmtId="21" fontId="29" fillId="0" borderId="35" xfId="18" applyNumberFormat="1" applyFont="1" applyFill="1" applyBorder="1" applyAlignment="1">
      <alignment horizontal="center" wrapText="1"/>
      <protection/>
    </xf>
    <xf numFmtId="21" fontId="29" fillId="0" borderId="62" xfId="18" applyNumberFormat="1" applyFont="1" applyFill="1" applyBorder="1" applyAlignment="1">
      <alignment horizontal="center" wrapText="1"/>
      <protection/>
    </xf>
    <xf numFmtId="1" fontId="29" fillId="0" borderId="25" xfId="0" applyNumberFormat="1" applyFont="1" applyFill="1" applyBorder="1" applyAlignment="1">
      <alignment horizontal="center" wrapText="1"/>
    </xf>
    <xf numFmtId="21" fontId="29" fillId="0" borderId="63" xfId="18" applyNumberFormat="1" applyFont="1" applyFill="1" applyBorder="1" applyAlignment="1">
      <alignment horizontal="center" wrapText="1"/>
      <protection/>
    </xf>
    <xf numFmtId="167" fontId="29" fillId="0" borderId="21" xfId="0" applyNumberFormat="1" applyFont="1" applyFill="1" applyBorder="1" applyAlignment="1">
      <alignment horizontal="center" wrapText="1"/>
    </xf>
    <xf numFmtId="21" fontId="29" fillId="0" borderId="32" xfId="18" applyNumberFormat="1" applyFont="1" applyFill="1" applyBorder="1" applyAlignment="1">
      <alignment horizontal="center" wrapText="1"/>
      <protection/>
    </xf>
    <xf numFmtId="0" fontId="23" fillId="0" borderId="0" xfId="18" applyFont="1" applyFill="1" applyBorder="1" applyAlignment="1">
      <alignment horizontal="center" vertical="center"/>
      <protection/>
    </xf>
    <xf numFmtId="0" fontId="29" fillId="0" borderId="27" xfId="0" applyFont="1" applyFill="1" applyBorder="1" applyAlignment="1">
      <alignment/>
    </xf>
    <xf numFmtId="0" fontId="29" fillId="0" borderId="27" xfId="0" applyFont="1" applyFill="1" applyBorder="1" applyAlignment="1">
      <alignment horizontal="center"/>
    </xf>
    <xf numFmtId="0" fontId="23" fillId="0" borderId="27" xfId="18" applyNumberFormat="1" applyFont="1" applyFill="1" applyBorder="1" applyAlignment="1">
      <alignment horizontal="center" wrapText="1"/>
      <protection/>
    </xf>
    <xf numFmtId="170" fontId="23" fillId="0" borderId="27" xfId="18" applyNumberFormat="1" applyFont="1" applyFill="1" applyBorder="1" applyAlignment="1">
      <alignment horizontal="center" vertical="center" wrapText="1"/>
      <protection/>
    </xf>
    <xf numFmtId="0" fontId="29" fillId="0" borderId="27" xfId="0" applyFont="1" applyBorder="1" applyAlignment="1">
      <alignment/>
    </xf>
    <xf numFmtId="0" fontId="23" fillId="0" borderId="29" xfId="18" applyFont="1" applyFill="1" applyBorder="1" applyAlignment="1">
      <alignment wrapText="1"/>
      <protection/>
    </xf>
    <xf numFmtId="0" fontId="23" fillId="0" borderId="29" xfId="18" applyFont="1" applyFill="1" applyBorder="1" applyAlignment="1">
      <alignment horizontal="center" wrapText="1"/>
      <protection/>
    </xf>
    <xf numFmtId="21" fontId="23" fillId="0" borderId="29" xfId="18" applyNumberFormat="1" applyFont="1" applyFill="1" applyBorder="1" applyAlignment="1">
      <alignment horizontal="center" wrapText="1"/>
      <protection/>
    </xf>
    <xf numFmtId="21" fontId="29" fillId="4" borderId="3" xfId="0" applyNumberFormat="1" applyFont="1" applyFill="1" applyBorder="1" applyAlignment="1">
      <alignment horizontal="center" wrapText="1"/>
    </xf>
    <xf numFmtId="167" fontId="29" fillId="4" borderId="29" xfId="0" applyNumberFormat="1" applyFont="1" applyFill="1" applyBorder="1" applyAlignment="1">
      <alignment horizontal="center" wrapText="1"/>
    </xf>
    <xf numFmtId="21" fontId="29" fillId="4" borderId="4" xfId="0" applyNumberFormat="1" applyFont="1" applyFill="1" applyBorder="1" applyAlignment="1">
      <alignment horizontal="center"/>
    </xf>
    <xf numFmtId="21" fontId="29" fillId="0" borderId="3" xfId="0" applyNumberFormat="1" applyFont="1" applyFill="1" applyBorder="1" applyAlignment="1">
      <alignment horizontal="center" wrapText="1"/>
    </xf>
    <xf numFmtId="21" fontId="29" fillId="0" borderId="28" xfId="0" applyNumberFormat="1" applyFont="1" applyFill="1" applyBorder="1" applyAlignment="1">
      <alignment horizontal="center" wrapText="1"/>
    </xf>
    <xf numFmtId="1" fontId="29" fillId="0" borderId="33" xfId="0" applyNumberFormat="1" applyFont="1" applyFill="1" applyBorder="1" applyAlignment="1">
      <alignment horizontal="center" wrapText="1"/>
    </xf>
    <xf numFmtId="167" fontId="29" fillId="0" borderId="28" xfId="0" applyNumberFormat="1" applyFont="1" applyFill="1" applyBorder="1" applyAlignment="1">
      <alignment horizontal="center" wrapText="1"/>
    </xf>
    <xf numFmtId="0" fontId="44" fillId="0" borderId="26" xfId="0" applyFont="1" applyFill="1" applyBorder="1" applyAlignment="1">
      <alignment wrapText="1"/>
    </xf>
    <xf numFmtId="21" fontId="29" fillId="0" borderId="62" xfId="0" applyNumberFormat="1" applyFont="1" applyFill="1" applyBorder="1" applyAlignment="1">
      <alignment horizontal="center" wrapText="1"/>
    </xf>
    <xf numFmtId="21" fontId="43" fillId="2" borderId="29" xfId="18" applyNumberFormat="1" applyFont="1" applyFill="1" applyBorder="1" applyAlignment="1">
      <alignment wrapText="1"/>
      <protection/>
    </xf>
    <xf numFmtId="167" fontId="43" fillId="2" borderId="29" xfId="18" applyNumberFormat="1" applyFont="1" applyFill="1" applyBorder="1" applyAlignment="1">
      <alignment horizontal="center" wrapText="1"/>
      <protection/>
    </xf>
    <xf numFmtId="0" fontId="29" fillId="2" borderId="29" xfId="0" applyFont="1" applyFill="1" applyBorder="1" applyAlignment="1">
      <alignment horizontal="center"/>
    </xf>
    <xf numFmtId="0" fontId="29" fillId="0" borderId="29" xfId="0" applyFont="1" applyFill="1" applyBorder="1" applyAlignment="1">
      <alignment/>
    </xf>
    <xf numFmtId="0" fontId="29" fillId="0" borderId="29" xfId="0" applyFont="1" applyFill="1" applyBorder="1" applyAlignment="1">
      <alignment horizontal="center"/>
    </xf>
    <xf numFmtId="21" fontId="29" fillId="0" borderId="63" xfId="0" applyNumberFormat="1" applyFont="1" applyFill="1" applyBorder="1" applyAlignment="1">
      <alignment horizontal="center" wrapText="1"/>
    </xf>
    <xf numFmtId="21" fontId="29" fillId="0" borderId="24" xfId="18" applyNumberFormat="1" applyFont="1" applyFill="1" applyBorder="1" applyAlignment="1">
      <alignment horizontal="center" wrapText="1"/>
      <protection/>
    </xf>
    <xf numFmtId="167" fontId="29" fillId="0" borderId="33" xfId="0" applyNumberFormat="1" applyFont="1" applyFill="1" applyBorder="1" applyAlignment="1">
      <alignment horizontal="center" wrapText="1"/>
    </xf>
    <xf numFmtId="21" fontId="29" fillId="0" borderId="3" xfId="18" applyNumberFormat="1" applyFont="1" applyFill="1" applyBorder="1" applyAlignment="1">
      <alignment horizontal="center" wrapText="1"/>
      <protection/>
    </xf>
    <xf numFmtId="0" fontId="23" fillId="0" borderId="27" xfId="18" applyFont="1" applyFill="1" applyBorder="1" applyAlignment="1">
      <alignment wrapText="1"/>
      <protection/>
    </xf>
    <xf numFmtId="0" fontId="23" fillId="0" borderId="27" xfId="18" applyFont="1" applyFill="1" applyBorder="1" applyAlignment="1">
      <alignment horizontal="center" wrapText="1"/>
      <protection/>
    </xf>
    <xf numFmtId="21" fontId="23" fillId="0" borderId="27" xfId="18" applyNumberFormat="1" applyFont="1" applyFill="1" applyBorder="1" applyAlignment="1">
      <alignment horizontal="center" wrapText="1"/>
      <protection/>
    </xf>
    <xf numFmtId="21" fontId="29" fillId="0" borderId="35" xfId="0" applyNumberFormat="1" applyFont="1" applyFill="1" applyBorder="1" applyAlignment="1">
      <alignment horizontal="center" wrapText="1"/>
    </xf>
    <xf numFmtId="0" fontId="29" fillId="5" borderId="0" xfId="0" applyFont="1" applyFill="1" applyAlignment="1">
      <alignment/>
    </xf>
    <xf numFmtId="0" fontId="29" fillId="2" borderId="29" xfId="0" applyFont="1" applyFill="1" applyBorder="1" applyAlignment="1">
      <alignment horizontal="center" wrapText="1"/>
    </xf>
    <xf numFmtId="0" fontId="29" fillId="2" borderId="4" xfId="0" applyFont="1" applyFill="1" applyBorder="1" applyAlignment="1">
      <alignment wrapText="1"/>
    </xf>
    <xf numFmtId="21" fontId="29" fillId="4" borderId="28" xfId="0" applyNumberFormat="1" applyFont="1" applyFill="1" applyBorder="1" applyAlignment="1">
      <alignment horizontal="center" wrapText="1"/>
    </xf>
    <xf numFmtId="21" fontId="29" fillId="0" borderId="28" xfId="18" applyNumberFormat="1" applyFont="1" applyFill="1" applyBorder="1" applyAlignment="1">
      <alignment horizontal="center" wrapText="1"/>
      <protection/>
    </xf>
    <xf numFmtId="21" fontId="29" fillId="0" borderId="21" xfId="18" applyNumberFormat="1" applyFont="1" applyFill="1" applyBorder="1" applyAlignment="1">
      <alignment horizontal="center" wrapText="1"/>
      <protection/>
    </xf>
    <xf numFmtId="0" fontId="29" fillId="0" borderId="3" xfId="0" applyFont="1" applyFill="1" applyBorder="1" applyAlignment="1">
      <alignment wrapText="1"/>
    </xf>
    <xf numFmtId="0" fontId="29" fillId="2" borderId="3" xfId="0" applyFont="1" applyFill="1" applyBorder="1" applyAlignment="1">
      <alignment horizontal="right" wrapText="1"/>
    </xf>
    <xf numFmtId="168" fontId="29" fillId="4" borderId="28" xfId="0" applyNumberFormat="1" applyFont="1" applyFill="1" applyBorder="1" applyAlignment="1">
      <alignment horizontal="center" wrapText="1"/>
    </xf>
    <xf numFmtId="21" fontId="29" fillId="0" borderId="30" xfId="0" applyNumberFormat="1" applyFont="1" applyFill="1" applyBorder="1" applyAlignment="1">
      <alignment horizontal="center"/>
    </xf>
    <xf numFmtId="0" fontId="29" fillId="0" borderId="24" xfId="0" applyFont="1" applyFill="1" applyBorder="1" applyAlignment="1">
      <alignment wrapText="1"/>
    </xf>
    <xf numFmtId="21" fontId="26" fillId="0" borderId="41" xfId="0" applyNumberFormat="1" applyFont="1" applyFill="1" applyBorder="1" applyAlignment="1">
      <alignment horizontal="center" wrapText="1"/>
    </xf>
    <xf numFmtId="0" fontId="24" fillId="0" borderId="40" xfId="0" applyFont="1" applyBorder="1" applyAlignment="1">
      <alignment/>
    </xf>
    <xf numFmtId="0" fontId="24" fillId="0" borderId="40" xfId="0" applyFont="1" applyFill="1" applyBorder="1" applyAlignment="1">
      <alignment/>
    </xf>
    <xf numFmtId="0" fontId="26" fillId="0" borderId="40" xfId="0" applyFont="1" applyFill="1" applyBorder="1" applyAlignment="1">
      <alignment/>
    </xf>
    <xf numFmtId="0" fontId="26" fillId="0" borderId="40" xfId="0" applyFont="1" applyFill="1" applyBorder="1" applyAlignment="1">
      <alignment horizontal="center"/>
    </xf>
    <xf numFmtId="0" fontId="23" fillId="0" borderId="40" xfId="0" applyFont="1" applyBorder="1" applyAlignment="1">
      <alignment/>
    </xf>
    <xf numFmtId="0" fontId="24" fillId="0" borderId="40" xfId="18" applyFont="1" applyFill="1" applyBorder="1" applyAlignment="1">
      <alignment wrapText="1"/>
      <protection/>
    </xf>
    <xf numFmtId="0" fontId="24" fillId="0" borderId="40" xfId="18" applyFont="1" applyFill="1" applyBorder="1" applyAlignment="1">
      <alignment horizontal="center" wrapText="1"/>
      <protection/>
    </xf>
    <xf numFmtId="21" fontId="24" fillId="0" borderId="40" xfId="18" applyNumberFormat="1" applyFont="1" applyFill="1" applyBorder="1" applyAlignment="1">
      <alignment horizontal="center" wrapText="1"/>
      <protection/>
    </xf>
    <xf numFmtId="0" fontId="29" fillId="2" borderId="37" xfId="0" applyFont="1" applyFill="1" applyBorder="1" applyAlignment="1">
      <alignment horizontal="right" wrapText="1"/>
    </xf>
    <xf numFmtId="168" fontId="29" fillId="4" borderId="38" xfId="0" applyNumberFormat="1" applyFont="1" applyFill="1" applyBorder="1" applyAlignment="1">
      <alignment horizontal="center" wrapText="1"/>
    </xf>
    <xf numFmtId="0" fontId="29" fillId="0" borderId="39" xfId="0" applyFont="1" applyFill="1" applyBorder="1" applyAlignment="1">
      <alignment wrapText="1"/>
    </xf>
    <xf numFmtId="0" fontId="29" fillId="0" borderId="39" xfId="0" applyFont="1" applyFill="1" applyBorder="1" applyAlignment="1">
      <alignment horizontal="center" wrapText="1"/>
    </xf>
    <xf numFmtId="21" fontId="29" fillId="0" borderId="58" xfId="18" applyNumberFormat="1" applyFont="1" applyFill="1" applyBorder="1" applyAlignment="1">
      <alignment horizontal="center" wrapText="1"/>
      <protection/>
    </xf>
    <xf numFmtId="1" fontId="29" fillId="0" borderId="40" xfId="0" applyNumberFormat="1" applyFont="1" applyFill="1" applyBorder="1" applyAlignment="1">
      <alignment horizontal="center" wrapText="1"/>
    </xf>
    <xf numFmtId="21" fontId="29" fillId="0" borderId="36" xfId="0" applyNumberFormat="1" applyFont="1" applyFill="1" applyBorder="1" applyAlignment="1">
      <alignment horizontal="center"/>
    </xf>
    <xf numFmtId="21" fontId="29" fillId="0" borderId="41" xfId="0" applyNumberFormat="1" applyFont="1" applyFill="1" applyBorder="1" applyAlignment="1">
      <alignment horizontal="center" wrapText="1"/>
    </xf>
    <xf numFmtId="21" fontId="29" fillId="0" borderId="37" xfId="0" applyNumberFormat="1" applyFont="1" applyFill="1" applyBorder="1" applyAlignment="1">
      <alignment horizontal="center" wrapText="1"/>
    </xf>
    <xf numFmtId="21" fontId="29" fillId="0" borderId="55" xfId="0" applyNumberFormat="1" applyFont="1" applyFill="1" applyBorder="1" applyAlignment="1">
      <alignment horizontal="center"/>
    </xf>
    <xf numFmtId="1" fontId="29" fillId="0" borderId="20" xfId="0" applyNumberFormat="1" applyFont="1" applyFill="1" applyBorder="1" applyAlignment="1">
      <alignment horizontal="center" wrapText="1"/>
    </xf>
    <xf numFmtId="21" fontId="29" fillId="0" borderId="38" xfId="0" applyNumberFormat="1" applyFont="1" applyFill="1" applyBorder="1" applyAlignment="1">
      <alignment horizontal="center" wrapText="1"/>
    </xf>
    <xf numFmtId="167" fontId="29" fillId="0" borderId="40" xfId="0" applyNumberFormat="1" applyFont="1" applyFill="1" applyBorder="1" applyAlignment="1">
      <alignment horizontal="center" wrapText="1"/>
    </xf>
    <xf numFmtId="21" fontId="26" fillId="4" borderId="5" xfId="0" applyNumberFormat="1" applyFont="1" applyFill="1" applyBorder="1" applyAlignment="1">
      <alignment horizontal="center" wrapText="1"/>
    </xf>
    <xf numFmtId="21" fontId="26" fillId="0" borderId="64" xfId="18" applyNumberFormat="1" applyFont="1" applyFill="1" applyBorder="1" applyAlignment="1">
      <alignment horizontal="center" wrapText="1"/>
      <protection/>
    </xf>
    <xf numFmtId="21" fontId="26" fillId="4" borderId="38" xfId="0" applyNumberFormat="1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67" fontId="36" fillId="0" borderId="65" xfId="0" applyNumberFormat="1" applyFont="1" applyFill="1" applyBorder="1" applyAlignment="1">
      <alignment horizontal="center" wrapText="1"/>
    </xf>
    <xf numFmtId="0" fontId="29" fillId="2" borderId="43" xfId="0" applyFont="1" applyFill="1" applyBorder="1" applyAlignment="1">
      <alignment horizontal="center" wrapText="1"/>
    </xf>
    <xf numFmtId="0" fontId="29" fillId="2" borderId="20" xfId="0" applyFont="1" applyFill="1" applyBorder="1" applyAlignment="1">
      <alignment wrapText="1"/>
    </xf>
    <xf numFmtId="21" fontId="29" fillId="4" borderId="5" xfId="0" applyNumberFormat="1" applyFont="1" applyFill="1" applyBorder="1" applyAlignment="1">
      <alignment horizontal="center" wrapText="1"/>
    </xf>
    <xf numFmtId="21" fontId="29" fillId="0" borderId="4" xfId="0" applyNumberFormat="1" applyFont="1" applyFill="1" applyBorder="1" applyAlignment="1">
      <alignment wrapText="1"/>
    </xf>
    <xf numFmtId="21" fontId="29" fillId="0" borderId="43" xfId="18" applyNumberFormat="1" applyFont="1" applyFill="1" applyBorder="1" applyAlignment="1">
      <alignment horizontal="center" wrapText="1"/>
      <protection/>
    </xf>
    <xf numFmtId="21" fontId="29" fillId="0" borderId="28" xfId="18" applyNumberFormat="1" applyFont="1" applyBorder="1" applyAlignment="1">
      <alignment horizontal="center" wrapText="1"/>
      <protection/>
    </xf>
    <xf numFmtId="21" fontId="29" fillId="0" borderId="37" xfId="18" applyNumberFormat="1" applyFont="1" applyFill="1" applyBorder="1" applyAlignment="1">
      <alignment horizontal="center" wrapText="1"/>
      <protection/>
    </xf>
    <xf numFmtId="21" fontId="26" fillId="0" borderId="63" xfId="0" applyNumberFormat="1" applyFont="1" applyFill="1" applyBorder="1" applyAlignment="1">
      <alignment horizontal="center" wrapText="1"/>
    </xf>
    <xf numFmtId="0" fontId="23" fillId="0" borderId="40" xfId="0" applyFont="1" applyFill="1" applyBorder="1" applyAlignment="1">
      <alignment/>
    </xf>
    <xf numFmtId="0" fontId="24" fillId="0" borderId="27" xfId="18" applyFont="1" applyFill="1" applyBorder="1" applyAlignment="1">
      <alignment wrapText="1"/>
      <protection/>
    </xf>
    <xf numFmtId="0" fontId="24" fillId="0" borderId="27" xfId="0" applyFont="1" applyFill="1" applyBorder="1" applyAlignment="1">
      <alignment/>
    </xf>
    <xf numFmtId="0" fontId="24" fillId="0" borderId="29" xfId="18" applyFont="1" applyFill="1" applyBorder="1" applyAlignment="1">
      <alignment wrapText="1"/>
      <protection/>
    </xf>
    <xf numFmtId="0" fontId="24" fillId="0" borderId="27" xfId="18" applyFont="1" applyFill="1" applyBorder="1" applyAlignment="1">
      <alignment horizontal="center" wrapText="1"/>
      <protection/>
    </xf>
    <xf numFmtId="0" fontId="24" fillId="0" borderId="29" xfId="18" applyFont="1" applyFill="1" applyBorder="1" applyAlignment="1">
      <alignment horizontal="center" wrapText="1"/>
      <protection/>
    </xf>
    <xf numFmtId="0" fontId="29" fillId="0" borderId="40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9" fillId="0" borderId="40" xfId="0" applyFont="1" applyFill="1" applyBorder="1" applyAlignment="1">
      <alignment horizontal="center"/>
    </xf>
    <xf numFmtId="21" fontId="24" fillId="0" borderId="27" xfId="18" applyNumberFormat="1" applyFont="1" applyFill="1" applyBorder="1" applyAlignment="1">
      <alignment horizontal="center" wrapText="1"/>
      <protection/>
    </xf>
    <xf numFmtId="0" fontId="26" fillId="0" borderId="27" xfId="0" applyFont="1" applyFill="1" applyBorder="1" applyAlignment="1">
      <alignment horizontal="center"/>
    </xf>
    <xf numFmtId="21" fontId="24" fillId="0" borderId="29" xfId="18" applyNumberFormat="1" applyFont="1" applyFill="1" applyBorder="1" applyAlignment="1">
      <alignment horizontal="center" wrapText="1"/>
      <protection/>
    </xf>
    <xf numFmtId="21" fontId="29" fillId="0" borderId="66" xfId="0" applyNumberFormat="1" applyFont="1" applyFill="1" applyBorder="1" applyAlignment="1">
      <alignment horizontal="center" wrapText="1"/>
    </xf>
    <xf numFmtId="21" fontId="29" fillId="0" borderId="24" xfId="18" applyNumberFormat="1" applyFont="1" applyBorder="1" applyAlignment="1">
      <alignment horizontal="center" wrapText="1"/>
      <protection/>
    </xf>
    <xf numFmtId="0" fontId="24" fillId="0" borderId="27" xfId="0" applyFont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29" xfId="18" applyFont="1" applyFill="1" applyBorder="1" applyAlignment="1">
      <alignment horizontal="left" wrapText="1"/>
      <protection/>
    </xf>
    <xf numFmtId="0" fontId="24" fillId="0" borderId="27" xfId="18" applyNumberFormat="1" applyFont="1" applyFill="1" applyBorder="1" applyAlignment="1">
      <alignment horizontal="center" wrapText="1"/>
      <protection/>
    </xf>
    <xf numFmtId="170" fontId="24" fillId="0" borderId="27" xfId="18" applyNumberFormat="1" applyFont="1" applyFill="1" applyBorder="1" applyAlignment="1">
      <alignment horizontal="center" vertical="center" wrapText="1"/>
      <protection/>
    </xf>
    <xf numFmtId="0" fontId="26" fillId="0" borderId="27" xfId="0" applyFont="1" applyBorder="1" applyAlignment="1">
      <alignment/>
    </xf>
    <xf numFmtId="21" fontId="26" fillId="0" borderId="67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/>
    </xf>
    <xf numFmtId="167" fontId="26" fillId="0" borderId="68" xfId="0" applyNumberFormat="1" applyFont="1" applyFill="1" applyBorder="1" applyAlignment="1">
      <alignment horizontal="center" wrapText="1"/>
    </xf>
    <xf numFmtId="0" fontId="24" fillId="0" borderId="40" xfId="18" applyNumberFormat="1" applyFont="1" applyFill="1" applyBorder="1" applyAlignment="1">
      <alignment horizontal="center" wrapText="1"/>
      <protection/>
    </xf>
    <xf numFmtId="170" fontId="24" fillId="0" borderId="40" xfId="18" applyNumberFormat="1" applyFont="1" applyFill="1" applyBorder="1" applyAlignment="1">
      <alignment horizontal="center" vertical="center" wrapText="1"/>
      <protection/>
    </xf>
    <xf numFmtId="0" fontId="26" fillId="0" borderId="40" xfId="0" applyFont="1" applyBorder="1" applyAlignment="1">
      <alignment/>
    </xf>
    <xf numFmtId="21" fontId="26" fillId="0" borderId="64" xfId="0" applyNumberFormat="1" applyFont="1" applyFill="1" applyBorder="1" applyAlignment="1">
      <alignment horizontal="center" wrapText="1"/>
    </xf>
    <xf numFmtId="21" fontId="26" fillId="0" borderId="69" xfId="18" applyNumberFormat="1" applyFont="1" applyFill="1" applyBorder="1" applyAlignment="1">
      <alignment horizontal="center" wrapText="1"/>
      <protection/>
    </xf>
    <xf numFmtId="3" fontId="26" fillId="0" borderId="20" xfId="0" applyNumberFormat="1" applyFont="1" applyFill="1" applyBorder="1" applyAlignment="1">
      <alignment horizontal="center" wrapText="1"/>
    </xf>
    <xf numFmtId="167" fontId="26" fillId="0" borderId="43" xfId="0" applyNumberFormat="1" applyFont="1" applyFill="1" applyBorder="1" applyAlignment="1">
      <alignment horizontal="center" wrapText="1"/>
    </xf>
    <xf numFmtId="167" fontId="29" fillId="0" borderId="43" xfId="0" applyNumberFormat="1" applyFont="1" applyFill="1" applyBorder="1" applyAlignment="1">
      <alignment horizontal="center" wrapText="1"/>
    </xf>
    <xf numFmtId="0" fontId="23" fillId="0" borderId="40" xfId="18" applyNumberFormat="1" applyFont="1" applyFill="1" applyBorder="1" applyAlignment="1">
      <alignment horizontal="center" wrapText="1"/>
      <protection/>
    </xf>
    <xf numFmtId="170" fontId="23" fillId="0" borderId="40" xfId="18" applyNumberFormat="1" applyFont="1" applyFill="1" applyBorder="1" applyAlignment="1">
      <alignment horizontal="center" vertical="center" wrapText="1"/>
      <protection/>
    </xf>
    <xf numFmtId="0" fontId="29" fillId="0" borderId="40" xfId="0" applyFont="1" applyBorder="1" applyAlignment="1">
      <alignment/>
    </xf>
    <xf numFmtId="0" fontId="23" fillId="0" borderId="42" xfId="0" applyFont="1" applyBorder="1" applyAlignment="1">
      <alignment/>
    </xf>
    <xf numFmtId="0" fontId="24" fillId="0" borderId="42" xfId="18" applyFont="1" applyFill="1" applyBorder="1" applyAlignment="1">
      <alignment wrapText="1"/>
      <protection/>
    </xf>
    <xf numFmtId="0" fontId="24" fillId="0" borderId="42" xfId="18" applyFont="1" applyFill="1" applyBorder="1" applyAlignment="1">
      <alignment horizontal="center" wrapText="1"/>
      <protection/>
    </xf>
    <xf numFmtId="21" fontId="24" fillId="0" borderId="42" xfId="18" applyNumberFormat="1" applyFont="1" applyFill="1" applyBorder="1" applyAlignment="1">
      <alignment horizontal="center" wrapText="1"/>
      <protection/>
    </xf>
    <xf numFmtId="0" fontId="24" fillId="0" borderId="42" xfId="18" applyNumberFormat="1" applyFont="1" applyFill="1" applyBorder="1" applyAlignment="1">
      <alignment horizontal="center" wrapText="1"/>
      <protection/>
    </xf>
    <xf numFmtId="170" fontId="24" fillId="0" borderId="42" xfId="18" applyNumberFormat="1" applyFont="1" applyFill="1" applyBorder="1" applyAlignment="1">
      <alignment horizontal="center" vertical="center" wrapText="1"/>
      <protection/>
    </xf>
    <xf numFmtId="0" fontId="26" fillId="0" borderId="42" xfId="0" applyFont="1" applyFill="1" applyBorder="1" applyAlignment="1">
      <alignment/>
    </xf>
    <xf numFmtId="0" fontId="26" fillId="5" borderId="42" xfId="0" applyFont="1" applyFill="1" applyBorder="1" applyAlignment="1">
      <alignment/>
    </xf>
    <xf numFmtId="21" fontId="43" fillId="2" borderId="40" xfId="18" applyNumberFormat="1" applyFont="1" applyFill="1" applyBorder="1" applyAlignment="1">
      <alignment wrapText="1"/>
      <protection/>
    </xf>
    <xf numFmtId="167" fontId="43" fillId="2" borderId="40" xfId="18" applyNumberFormat="1" applyFont="1" applyFill="1" applyBorder="1" applyAlignment="1">
      <alignment horizontal="center" wrapText="1"/>
      <protection/>
    </xf>
    <xf numFmtId="0" fontId="29" fillId="2" borderId="4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0" borderId="0" xfId="0" applyFont="1" applyFill="1" applyAlignment="1">
      <alignment/>
    </xf>
    <xf numFmtId="0" fontId="42" fillId="0" borderId="24" xfId="0" applyFont="1" applyFill="1" applyBorder="1" applyAlignment="1">
      <alignment horizontal="right" wrapText="1"/>
    </xf>
    <xf numFmtId="0" fontId="42" fillId="0" borderId="25" xfId="0" applyFont="1" applyFill="1" applyBorder="1" applyAlignment="1">
      <alignment wrapText="1"/>
    </xf>
    <xf numFmtId="0" fontId="42" fillId="0" borderId="29" xfId="0" applyFont="1" applyFill="1" applyBorder="1" applyAlignment="1">
      <alignment wrapText="1"/>
    </xf>
    <xf numFmtId="0" fontId="23" fillId="0" borderId="29" xfId="0" applyFont="1" applyFill="1" applyBorder="1" applyAlignment="1">
      <alignment wrapText="1"/>
    </xf>
    <xf numFmtId="0" fontId="24" fillId="0" borderId="29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0" fontId="23" fillId="0" borderId="29" xfId="0" applyFont="1" applyFill="1" applyBorder="1" applyAlignment="1">
      <alignment horizontal="center" wrapText="1"/>
    </xf>
    <xf numFmtId="0" fontId="42" fillId="0" borderId="29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wrapText="1"/>
    </xf>
    <xf numFmtId="0" fontId="42" fillId="0" borderId="3" xfId="0" applyFont="1" applyFill="1" applyBorder="1" applyAlignment="1">
      <alignment horizontal="right" wrapText="1"/>
    </xf>
    <xf numFmtId="21" fontId="42" fillId="0" borderId="4" xfId="0" applyNumberFormat="1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right" wrapText="1"/>
    </xf>
    <xf numFmtId="21" fontId="23" fillId="0" borderId="4" xfId="0" applyNumberFormat="1" applyFont="1" applyFill="1" applyBorder="1" applyAlignment="1">
      <alignment horizontal="center" wrapText="1"/>
    </xf>
    <xf numFmtId="21" fontId="24" fillId="0" borderId="4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right" wrapText="1"/>
    </xf>
    <xf numFmtId="0" fontId="24" fillId="0" borderId="5" xfId="0" applyFont="1" applyFill="1" applyBorder="1" applyAlignment="1">
      <alignment horizontal="right" wrapText="1"/>
    </xf>
    <xf numFmtId="0" fontId="24" fillId="0" borderId="20" xfId="0" applyFont="1" applyFill="1" applyBorder="1" applyAlignment="1">
      <alignment horizontal="center" wrapText="1"/>
    </xf>
    <xf numFmtId="21" fontId="24" fillId="0" borderId="6" xfId="0" applyNumberFormat="1" applyFont="1" applyFill="1" applyBorder="1" applyAlignment="1">
      <alignment horizontal="center" wrapText="1"/>
    </xf>
    <xf numFmtId="0" fontId="42" fillId="0" borderId="25" xfId="0" applyFont="1" applyFill="1" applyBorder="1" applyAlignment="1">
      <alignment horizontal="center" wrapText="1"/>
    </xf>
    <xf numFmtId="21" fontId="42" fillId="0" borderId="23" xfId="0" applyNumberFormat="1" applyFont="1" applyFill="1" applyBorder="1" applyAlignment="1">
      <alignment horizontal="center" wrapText="1"/>
    </xf>
    <xf numFmtId="0" fontId="45" fillId="0" borderId="8" xfId="0" applyFont="1" applyFill="1" applyBorder="1" applyAlignment="1">
      <alignment horizontal="center" wrapText="1"/>
    </xf>
    <xf numFmtId="0" fontId="45" fillId="0" borderId="7" xfId="0" applyFont="1" applyFill="1" applyBorder="1" applyAlignment="1">
      <alignment horizontal="right" wrapText="1"/>
    </xf>
    <xf numFmtId="0" fontId="45" fillId="0" borderId="15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wrapText="1"/>
    </xf>
    <xf numFmtId="0" fontId="28" fillId="2" borderId="70" xfId="0" applyFont="1" applyFill="1" applyBorder="1" applyAlignment="1">
      <alignment horizontal="center" wrapText="1"/>
    </xf>
    <xf numFmtId="0" fontId="28" fillId="2" borderId="49" xfId="0" applyFont="1" applyFill="1" applyBorder="1" applyAlignment="1">
      <alignment horizontal="center" wrapText="1"/>
    </xf>
    <xf numFmtId="0" fontId="28" fillId="2" borderId="7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 CE"/>
                <a:ea typeface="Arial CE"/>
                <a:cs typeface="Arial CE"/>
              </a:rPr>
              <a:t>I ZIMOWY MARATON NA RATY KATOWICE 2008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4525"/>
          <c:w val="0.96575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Wynik_I_ZIMNAR_KATOWICE_2008!$G$122</c:f>
              <c:strCache>
                <c:ptCount val="1"/>
                <c:pt idx="0">
                  <c:v>2008-Osobostarty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Wynik_I_ZIMNAR_KATOWICE_2008!$H$122:$O$122</c:f>
              <c:numCache/>
            </c:numRef>
          </c:val>
        </c:ser>
        <c:ser>
          <c:idx val="1"/>
          <c:order val="1"/>
          <c:tx>
            <c:strRef>
              <c:f>Wynik_I_ZIMNAR_KATOWICE_2008!$G$123</c:f>
              <c:strCache>
                <c:ptCount val="1"/>
                <c:pt idx="0">
                  <c:v>w tym :        Kobiety (26)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Wynik_I_ZIMNAR_KATOWICE_2008!$H$123:$O$123</c:f>
              <c:numCache/>
            </c:numRef>
          </c:val>
        </c:ser>
        <c:ser>
          <c:idx val="2"/>
          <c:order val="2"/>
          <c:tx>
            <c:strRef>
              <c:f>Wynik_I_ZIMNAR_KATOWICE_2008!$G$126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Wynik_I_ZIMNAR_KATOWICE_2008!$H$126:$O$126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Wynik_I_ZIMNAR_KATOWICE_2008!$H$128:$O$128</c:f>
              <c:numCache/>
            </c:numRef>
          </c:val>
        </c:ser>
        <c:axId val="257069"/>
        <c:axId val="2313622"/>
      </c:barChart>
      <c:catAx>
        <c:axId val="2570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313622"/>
        <c:crosses val="autoZero"/>
        <c:auto val="1"/>
        <c:lblOffset val="100"/>
        <c:noMultiLvlLbl val="0"/>
      </c:catAx>
      <c:valAx>
        <c:axId val="2313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KATOWICE 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Wynik_I_ZIMNAR_KATOWICE_2008!$G$124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Wynik_I_ZIMNAR_KATOWICE_2008!$H$124:$O$124</c:f>
              <c:numCache/>
            </c:numRef>
          </c:val>
        </c:ser>
        <c:axId val="20822599"/>
        <c:axId val="53185664"/>
      </c:barChart>
      <c:catAx>
        <c:axId val="208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822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KATOWICE 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Wynik_I_ZIMNAR_KATOWICE_2008!$G$125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Wynik_I_ZIMNAR_KATOWICE_2008!$H$125:$O$125</c:f>
              <c:numCache/>
            </c:numRef>
          </c:val>
        </c:ser>
        <c:axId val="8908929"/>
        <c:axId val="13071498"/>
      </c:barChart>
      <c:catAx>
        <c:axId val="890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3071498"/>
        <c:crosses val="autoZero"/>
        <c:auto val="1"/>
        <c:lblOffset val="100"/>
        <c:noMultiLvlLbl val="0"/>
      </c:catAx>
      <c:valAx>
        <c:axId val="13071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890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129</xdr:row>
      <xdr:rowOff>114300</xdr:rowOff>
    </xdr:from>
    <xdr:to>
      <xdr:col>30</xdr:col>
      <xdr:colOff>9525</xdr:colOff>
      <xdr:row>157</xdr:row>
      <xdr:rowOff>123825</xdr:rowOff>
    </xdr:to>
    <xdr:graphicFrame>
      <xdr:nvGraphicFramePr>
        <xdr:cNvPr id="1" name="Chart 127"/>
        <xdr:cNvGraphicFramePr/>
      </xdr:nvGraphicFramePr>
      <xdr:xfrm>
        <a:off x="57150" y="19402425"/>
        <a:ext cx="176688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159</xdr:row>
      <xdr:rowOff>19050</xdr:rowOff>
    </xdr:from>
    <xdr:to>
      <xdr:col>30</xdr:col>
      <xdr:colOff>28575</xdr:colOff>
      <xdr:row>186</xdr:row>
      <xdr:rowOff>0</xdr:rowOff>
    </xdr:to>
    <xdr:graphicFrame>
      <xdr:nvGraphicFramePr>
        <xdr:cNvPr id="2" name="Chart 128"/>
        <xdr:cNvGraphicFramePr/>
      </xdr:nvGraphicFramePr>
      <xdr:xfrm>
        <a:off x="0" y="24164925"/>
        <a:ext cx="177450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187</xdr:row>
      <xdr:rowOff>0</xdr:rowOff>
    </xdr:from>
    <xdr:to>
      <xdr:col>29</xdr:col>
      <xdr:colOff>361950</xdr:colOff>
      <xdr:row>215</xdr:row>
      <xdr:rowOff>9525</xdr:rowOff>
    </xdr:to>
    <xdr:graphicFrame>
      <xdr:nvGraphicFramePr>
        <xdr:cNvPr id="3" name="Chart 129"/>
        <xdr:cNvGraphicFramePr/>
      </xdr:nvGraphicFramePr>
      <xdr:xfrm>
        <a:off x="0" y="28679775"/>
        <a:ext cx="176974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29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" sqref="C2"/>
    </sheetView>
  </sheetViews>
  <sheetFormatPr defaultColWidth="9.00390625" defaultRowHeight="12.75"/>
  <cols>
    <col min="1" max="1" width="3.875" style="46" customWidth="1"/>
    <col min="2" max="2" width="4.875" style="38" customWidth="1"/>
    <col min="3" max="3" width="21.625" style="46" customWidth="1"/>
    <col min="4" max="4" width="10.00390625" style="36" customWidth="1"/>
    <col min="5" max="5" width="9.375" style="37" customWidth="1"/>
    <col min="6" max="6" width="5.625" style="38" customWidth="1"/>
    <col min="7" max="7" width="10.00390625" style="38" customWidth="1"/>
    <col min="8" max="8" width="4.75390625" style="46" customWidth="1"/>
    <col min="9" max="9" width="4.75390625" style="264" customWidth="1"/>
    <col min="10" max="13" width="4.75390625" style="46" customWidth="1"/>
    <col min="14" max="15" width="4.875" style="46" customWidth="1"/>
    <col min="16" max="16" width="5.75390625" style="46" customWidth="1"/>
    <col min="17" max="17" width="7.25390625" style="38" customWidth="1"/>
    <col min="18" max="18" width="5.375" style="38" customWidth="1"/>
    <col min="19" max="19" width="28.875" style="46" customWidth="1"/>
    <col min="20" max="20" width="8.875" style="38" customWidth="1"/>
    <col min="21" max="21" width="4.25390625" style="38" customWidth="1"/>
    <col min="22" max="22" width="8.625" style="38" customWidth="1"/>
    <col min="23" max="23" width="9.25390625" style="38" customWidth="1"/>
    <col min="24" max="24" width="4.125" style="38" customWidth="1"/>
    <col min="25" max="25" width="8.625" style="38" customWidth="1"/>
    <col min="26" max="26" width="9.625" style="38" customWidth="1"/>
    <col min="27" max="27" width="4.875" style="38" customWidth="1"/>
    <col min="28" max="28" width="8.625" style="38" customWidth="1"/>
    <col min="29" max="29" width="9.75390625" style="37" customWidth="1"/>
    <col min="30" max="30" width="5.00390625" style="41" customWidth="1"/>
    <col min="31" max="31" width="9.00390625" style="38" customWidth="1"/>
    <col min="32" max="32" width="10.375" style="38" customWidth="1"/>
    <col min="33" max="33" width="5.875" style="38" customWidth="1"/>
    <col min="34" max="34" width="10.25390625" style="38" customWidth="1"/>
    <col min="35" max="35" width="10.375" style="38" customWidth="1"/>
    <col min="36" max="36" width="6.125" style="38" customWidth="1"/>
    <col min="37" max="37" width="10.375" style="38" customWidth="1"/>
    <col min="38" max="38" width="11.625" style="38" customWidth="1"/>
    <col min="39" max="39" width="6.75390625" style="38" customWidth="1"/>
    <col min="40" max="40" width="10.75390625" style="38" customWidth="1"/>
    <col min="41" max="41" width="9.125" style="38" customWidth="1"/>
    <col min="42" max="42" width="6.00390625" style="38" customWidth="1"/>
    <col min="43" max="43" width="17.75390625" style="38" customWidth="1"/>
    <col min="44" max="44" width="3.00390625" style="42" hidden="1" customWidth="1"/>
    <col min="45" max="45" width="8.625" style="43" customWidth="1"/>
    <col min="46" max="46" width="6.125" style="43" customWidth="1"/>
    <col min="47" max="47" width="8.25390625" style="44" customWidth="1"/>
    <col min="48" max="48" width="5.625" style="45" customWidth="1"/>
    <col min="49" max="57" width="9.125" style="44" customWidth="1"/>
    <col min="58" max="16384" width="9.125" style="46" customWidth="1"/>
  </cols>
  <sheetData>
    <row r="1" spans="1:24" ht="17.25" customHeight="1" thickBot="1">
      <c r="A1" s="33" t="s">
        <v>68</v>
      </c>
      <c r="B1" s="34"/>
      <c r="C1" s="35"/>
      <c r="H1" s="35"/>
      <c r="I1" s="39"/>
      <c r="J1" s="35"/>
      <c r="K1" s="35"/>
      <c r="L1" s="35"/>
      <c r="M1" s="35"/>
      <c r="N1" s="35"/>
      <c r="O1" s="35"/>
      <c r="P1" s="35"/>
      <c r="Q1" s="34"/>
      <c r="R1" s="34"/>
      <c r="S1" s="35"/>
      <c r="T1" s="34"/>
      <c r="U1" s="34"/>
      <c r="V1" s="40"/>
      <c r="X1" s="34"/>
    </row>
    <row r="2" spans="1:57" s="58" customFormat="1" ht="26.25" customHeight="1" thickBot="1">
      <c r="A2" s="47"/>
      <c r="B2" s="34"/>
      <c r="C2" s="35"/>
      <c r="D2" s="48" t="s">
        <v>8</v>
      </c>
      <c r="E2" s="49"/>
      <c r="F2" s="50" t="s">
        <v>21</v>
      </c>
      <c r="G2" s="51" t="s">
        <v>16</v>
      </c>
      <c r="H2" s="35"/>
      <c r="I2" s="39"/>
      <c r="J2" s="35"/>
      <c r="K2" s="35"/>
      <c r="L2" s="35"/>
      <c r="M2" s="35"/>
      <c r="N2" s="35"/>
      <c r="O2" s="35"/>
      <c r="P2" s="35"/>
      <c r="Q2" s="34"/>
      <c r="R2" s="34"/>
      <c r="S2" s="35"/>
      <c r="T2" s="52" t="s">
        <v>9</v>
      </c>
      <c r="U2" s="53" t="s">
        <v>21</v>
      </c>
      <c r="V2" s="54" t="s">
        <v>62</v>
      </c>
      <c r="W2" s="52" t="s">
        <v>10</v>
      </c>
      <c r="X2" s="53" t="s">
        <v>21</v>
      </c>
      <c r="Y2" s="54" t="s">
        <v>63</v>
      </c>
      <c r="Z2" s="52" t="s">
        <v>11</v>
      </c>
      <c r="AA2" s="53" t="s">
        <v>21</v>
      </c>
      <c r="AB2" s="54" t="s">
        <v>64</v>
      </c>
      <c r="AC2" s="55" t="s">
        <v>12</v>
      </c>
      <c r="AD2" s="56" t="s">
        <v>21</v>
      </c>
      <c r="AE2" s="54" t="s">
        <v>65</v>
      </c>
      <c r="AF2" s="52" t="s">
        <v>13</v>
      </c>
      <c r="AG2" s="53" t="s">
        <v>21</v>
      </c>
      <c r="AH2" s="54" t="s">
        <v>187</v>
      </c>
      <c r="AI2" s="52" t="s">
        <v>14</v>
      </c>
      <c r="AJ2" s="53" t="s">
        <v>21</v>
      </c>
      <c r="AK2" s="54" t="s">
        <v>188</v>
      </c>
      <c r="AL2" s="52" t="s">
        <v>15</v>
      </c>
      <c r="AM2" s="53" t="s">
        <v>21</v>
      </c>
      <c r="AN2" s="54" t="s">
        <v>189</v>
      </c>
      <c r="AO2" s="57" t="s">
        <v>7</v>
      </c>
      <c r="AP2" s="53" t="s">
        <v>21</v>
      </c>
      <c r="AQ2" s="54" t="s">
        <v>190</v>
      </c>
      <c r="AS2" s="578" t="s">
        <v>49</v>
      </c>
      <c r="AT2" s="579"/>
      <c r="AU2" s="579"/>
      <c r="AV2" s="580"/>
      <c r="AW2" s="59"/>
      <c r="AX2" s="59"/>
      <c r="AY2" s="59"/>
      <c r="AZ2" s="59"/>
      <c r="BA2" s="59"/>
      <c r="BB2" s="59"/>
      <c r="BC2" s="59"/>
      <c r="BD2" s="59"/>
      <c r="BE2" s="59"/>
    </row>
    <row r="3" spans="1:48" ht="33.75" customHeight="1" thickBot="1">
      <c r="A3" s="60" t="s">
        <v>2</v>
      </c>
      <c r="B3" s="61" t="s">
        <v>19</v>
      </c>
      <c r="C3" s="62" t="s">
        <v>47</v>
      </c>
      <c r="D3" s="63" t="s">
        <v>35</v>
      </c>
      <c r="E3" s="64" t="s">
        <v>36</v>
      </c>
      <c r="F3" s="65" t="s">
        <v>23</v>
      </c>
      <c r="G3" s="66" t="s">
        <v>4</v>
      </c>
      <c r="H3" s="62" t="s">
        <v>25</v>
      </c>
      <c r="I3" s="67" t="s">
        <v>26</v>
      </c>
      <c r="J3" s="62" t="s">
        <v>27</v>
      </c>
      <c r="K3" s="62" t="s">
        <v>28</v>
      </c>
      <c r="L3" s="62" t="s">
        <v>29</v>
      </c>
      <c r="M3" s="62" t="s">
        <v>30</v>
      </c>
      <c r="N3" s="68" t="s">
        <v>31</v>
      </c>
      <c r="O3" s="68" t="s">
        <v>40</v>
      </c>
      <c r="P3" s="62" t="s">
        <v>5</v>
      </c>
      <c r="Q3" s="69" t="s">
        <v>0</v>
      </c>
      <c r="R3" s="70" t="s">
        <v>20</v>
      </c>
      <c r="S3" s="68" t="s">
        <v>1</v>
      </c>
      <c r="T3" s="71" t="s">
        <v>3</v>
      </c>
      <c r="U3" s="72" t="s">
        <v>22</v>
      </c>
      <c r="V3" s="73" t="s">
        <v>4</v>
      </c>
      <c r="W3" s="71" t="s">
        <v>3</v>
      </c>
      <c r="X3" s="72" t="s">
        <v>22</v>
      </c>
      <c r="Y3" s="73" t="s">
        <v>4</v>
      </c>
      <c r="Z3" s="71" t="s">
        <v>3</v>
      </c>
      <c r="AA3" s="72" t="s">
        <v>22</v>
      </c>
      <c r="AB3" s="73" t="s">
        <v>4</v>
      </c>
      <c r="AC3" s="271" t="s">
        <v>3</v>
      </c>
      <c r="AD3" s="56" t="s">
        <v>22</v>
      </c>
      <c r="AE3" s="272" t="s">
        <v>4</v>
      </c>
      <c r="AF3" s="71" t="s">
        <v>3</v>
      </c>
      <c r="AG3" s="72" t="s">
        <v>22</v>
      </c>
      <c r="AH3" s="74" t="s">
        <v>4</v>
      </c>
      <c r="AI3" s="71" t="s">
        <v>3</v>
      </c>
      <c r="AJ3" s="72" t="s">
        <v>22</v>
      </c>
      <c r="AK3" s="74" t="s">
        <v>4</v>
      </c>
      <c r="AL3" s="71" t="s">
        <v>3</v>
      </c>
      <c r="AM3" s="72" t="s">
        <v>48</v>
      </c>
      <c r="AN3" s="74" t="s">
        <v>4</v>
      </c>
      <c r="AO3" s="71" t="s">
        <v>3</v>
      </c>
      <c r="AP3" s="72" t="s">
        <v>22</v>
      </c>
      <c r="AQ3" s="73" t="s">
        <v>4</v>
      </c>
      <c r="AR3" s="75" t="s">
        <v>41</v>
      </c>
      <c r="AS3" s="76" t="s">
        <v>50</v>
      </c>
      <c r="AT3" s="77" t="s">
        <v>16</v>
      </c>
      <c r="AU3" s="77" t="s">
        <v>4</v>
      </c>
      <c r="AV3" s="78" t="s">
        <v>51</v>
      </c>
    </row>
    <row r="4" spans="1:57" s="368" customFormat="1" ht="11.25" customHeight="1">
      <c r="A4" s="310">
        <v>1</v>
      </c>
      <c r="B4" s="311">
        <v>21</v>
      </c>
      <c r="C4" s="312" t="s">
        <v>94</v>
      </c>
      <c r="D4" s="313">
        <f aca="true" t="shared" si="0" ref="D4:D35">T4+W4+Z4+AC4+AF4+AI4+AL4</f>
        <v>0.10836805555555556</v>
      </c>
      <c r="E4" s="314">
        <f>D5-D4</f>
        <v>0.007326388888888882</v>
      </c>
      <c r="F4" s="315">
        <f aca="true" t="shared" si="1" ref="F4:F35">U4+X4+AA4+AD4+AG4+AJ4+AM4</f>
        <v>42.195</v>
      </c>
      <c r="G4" s="316">
        <f aca="true" t="shared" si="2" ref="G4:G35">D4/F4</f>
        <v>0.0025682676989111403</v>
      </c>
      <c r="H4" s="317">
        <v>8</v>
      </c>
      <c r="I4" s="318">
        <v>8</v>
      </c>
      <c r="J4" s="317">
        <v>7</v>
      </c>
      <c r="K4" s="317">
        <v>10</v>
      </c>
      <c r="L4" s="318">
        <v>5</v>
      </c>
      <c r="M4" s="317">
        <v>6</v>
      </c>
      <c r="N4" s="319">
        <v>6</v>
      </c>
      <c r="O4" s="319"/>
      <c r="P4" s="320" t="s">
        <v>55</v>
      </c>
      <c r="Q4" s="320">
        <v>1989</v>
      </c>
      <c r="R4" s="321"/>
      <c r="S4" s="322" t="s">
        <v>95</v>
      </c>
      <c r="T4" s="323">
        <v>0.016516203703703703</v>
      </c>
      <c r="U4" s="324">
        <v>6</v>
      </c>
      <c r="V4" s="325">
        <f aca="true" t="shared" si="3" ref="V4:V24">T4/U4</f>
        <v>0.0027527006172839504</v>
      </c>
      <c r="W4" s="326">
        <v>0.01564814814814815</v>
      </c>
      <c r="X4" s="324">
        <v>6</v>
      </c>
      <c r="Y4" s="325">
        <f aca="true" t="shared" si="4" ref="Y4:Y43">W4/X4</f>
        <v>0.002608024691358025</v>
      </c>
      <c r="Z4" s="327">
        <v>0.015578703703703704</v>
      </c>
      <c r="AA4" s="324">
        <v>6</v>
      </c>
      <c r="AB4" s="328">
        <f aca="true" t="shared" si="5" ref="AB4:AB23">Z4/AA4</f>
        <v>0.0025964506172839507</v>
      </c>
      <c r="AC4" s="329">
        <v>0.015266203703703705</v>
      </c>
      <c r="AD4" s="330">
        <v>6</v>
      </c>
      <c r="AE4" s="325">
        <f aca="true" t="shared" si="6" ref="AE4:AE28">AC4/AD4</f>
        <v>0.0025443672839506174</v>
      </c>
      <c r="AF4" s="331">
        <v>0.015011574074074075</v>
      </c>
      <c r="AG4" s="324">
        <v>6</v>
      </c>
      <c r="AH4" s="325">
        <f aca="true" t="shared" si="7" ref="AH4:AH25">AF4/AG4</f>
        <v>0.002501929012345679</v>
      </c>
      <c r="AI4" s="327">
        <v>0.014895833333333332</v>
      </c>
      <c r="AJ4" s="324">
        <v>6</v>
      </c>
      <c r="AK4" s="333">
        <f aca="true" t="shared" si="8" ref="AK4:AK27">AI4/AJ4</f>
        <v>0.002482638888888889</v>
      </c>
      <c r="AL4" s="326">
        <v>0.01545138888888889</v>
      </c>
      <c r="AM4" s="498">
        <v>6.195</v>
      </c>
      <c r="AN4" s="325">
        <f aca="true" t="shared" si="9" ref="AN4:AN46">AL4/AM4</f>
        <v>0.002494170926374316</v>
      </c>
      <c r="AO4" s="327"/>
      <c r="AP4" s="332"/>
      <c r="AQ4" s="333" t="e">
        <f aca="true" t="shared" si="10" ref="AQ4:AQ23">AO4/AP4</f>
        <v>#DIV/0!</v>
      </c>
      <c r="AR4" s="42">
        <v>1</v>
      </c>
      <c r="AS4" s="363"/>
      <c r="AT4" s="364"/>
      <c r="AU4" s="363"/>
      <c r="AV4" s="365"/>
      <c r="AW4" s="366"/>
      <c r="AX4" s="367"/>
      <c r="AY4" s="367"/>
      <c r="AZ4" s="367"/>
      <c r="BA4" s="367"/>
      <c r="BB4" s="367"/>
      <c r="BC4" s="367"/>
      <c r="BD4" s="367"/>
      <c r="BE4" s="367"/>
    </row>
    <row r="5" spans="1:57" s="368" customFormat="1" ht="11.25" customHeight="1">
      <c r="A5" s="310">
        <f>A4+1</f>
        <v>2</v>
      </c>
      <c r="B5" s="334">
        <v>13</v>
      </c>
      <c r="C5" s="335" t="s">
        <v>83</v>
      </c>
      <c r="D5" s="336">
        <f t="shared" si="0"/>
        <v>0.11569444444444445</v>
      </c>
      <c r="E5" s="314">
        <f aca="true" t="shared" si="11" ref="E5:E67">D6-D5</f>
        <v>0.001331018518518523</v>
      </c>
      <c r="F5" s="337">
        <f t="shared" si="1"/>
        <v>42.195</v>
      </c>
      <c r="G5" s="338">
        <f t="shared" si="2"/>
        <v>0.00274189938249661</v>
      </c>
      <c r="H5" s="339">
        <v>12</v>
      </c>
      <c r="I5" s="340">
        <v>11</v>
      </c>
      <c r="J5" s="339">
        <v>11</v>
      </c>
      <c r="K5" s="339">
        <v>16</v>
      </c>
      <c r="L5" s="340">
        <v>10</v>
      </c>
      <c r="M5" s="339">
        <v>12</v>
      </c>
      <c r="N5" s="341">
        <v>12</v>
      </c>
      <c r="O5" s="341"/>
      <c r="P5" s="342" t="s">
        <v>55</v>
      </c>
      <c r="Q5" s="342">
        <v>1950</v>
      </c>
      <c r="R5" s="343"/>
      <c r="S5" s="344" t="s">
        <v>77</v>
      </c>
      <c r="T5" s="323">
        <v>0.01747685185185185</v>
      </c>
      <c r="U5" s="345">
        <v>6</v>
      </c>
      <c r="V5" s="333">
        <f t="shared" si="3"/>
        <v>0.0029128086419753087</v>
      </c>
      <c r="W5" s="326">
        <v>0.016666666666666666</v>
      </c>
      <c r="X5" s="345">
        <v>6</v>
      </c>
      <c r="Y5" s="333">
        <f t="shared" si="4"/>
        <v>0.002777777777777778</v>
      </c>
      <c r="Z5" s="346">
        <v>0.016550925925925924</v>
      </c>
      <c r="AA5" s="345">
        <v>6</v>
      </c>
      <c r="AB5" s="347">
        <f t="shared" si="5"/>
        <v>0.002758487654320987</v>
      </c>
      <c r="AC5" s="348">
        <v>0.01625</v>
      </c>
      <c r="AD5" s="349">
        <v>6</v>
      </c>
      <c r="AE5" s="350">
        <f t="shared" si="6"/>
        <v>0.0027083333333333334</v>
      </c>
      <c r="AF5" s="351">
        <v>0.016030092592592592</v>
      </c>
      <c r="AG5" s="345">
        <v>6</v>
      </c>
      <c r="AH5" s="333">
        <f t="shared" si="7"/>
        <v>0.002671682098765432</v>
      </c>
      <c r="AI5" s="346">
        <v>0.01622685185185185</v>
      </c>
      <c r="AJ5" s="345">
        <v>6</v>
      </c>
      <c r="AK5" s="333">
        <f t="shared" si="8"/>
        <v>0.002704475308641975</v>
      </c>
      <c r="AL5" s="326">
        <v>0.016493055555555556</v>
      </c>
      <c r="AM5" s="352">
        <v>6.195</v>
      </c>
      <c r="AN5" s="333">
        <f t="shared" si="9"/>
        <v>0.002662317280961349</v>
      </c>
      <c r="AO5" s="346"/>
      <c r="AP5" s="352"/>
      <c r="AQ5" s="333" t="e">
        <f t="shared" si="10"/>
        <v>#DIV/0!</v>
      </c>
      <c r="AR5" s="42">
        <v>1</v>
      </c>
      <c r="AS5" s="363"/>
      <c r="AT5" s="364"/>
      <c r="AU5" s="363"/>
      <c r="AV5" s="365"/>
      <c r="AW5" s="369"/>
      <c r="AX5" s="370"/>
      <c r="AY5" s="367"/>
      <c r="AZ5" s="367"/>
      <c r="BA5" s="367"/>
      <c r="BB5" s="367"/>
      <c r="BC5" s="367"/>
      <c r="BD5" s="367"/>
      <c r="BE5" s="367"/>
    </row>
    <row r="6" spans="1:57" s="368" customFormat="1" ht="11.25" customHeight="1">
      <c r="A6" s="310">
        <f aca="true" t="shared" si="12" ref="A6:A74">A5+1</f>
        <v>3</v>
      </c>
      <c r="B6" s="353">
        <v>18</v>
      </c>
      <c r="C6" s="354" t="s">
        <v>89</v>
      </c>
      <c r="D6" s="336">
        <f t="shared" si="0"/>
        <v>0.11702546296296297</v>
      </c>
      <c r="E6" s="314">
        <f t="shared" si="11"/>
        <v>0.001122685185185171</v>
      </c>
      <c r="F6" s="337">
        <f t="shared" si="1"/>
        <v>42.195</v>
      </c>
      <c r="G6" s="338">
        <f t="shared" si="2"/>
        <v>0.002773443843179594</v>
      </c>
      <c r="H6" s="339">
        <v>5</v>
      </c>
      <c r="I6" s="355">
        <v>15</v>
      </c>
      <c r="J6" s="356">
        <v>16</v>
      </c>
      <c r="K6" s="356">
        <v>31</v>
      </c>
      <c r="L6" s="355">
        <v>9</v>
      </c>
      <c r="M6" s="356">
        <v>15</v>
      </c>
      <c r="N6" s="357">
        <v>8</v>
      </c>
      <c r="O6" s="357"/>
      <c r="P6" s="342" t="s">
        <v>55</v>
      </c>
      <c r="Q6" s="358">
        <v>1987</v>
      </c>
      <c r="R6" s="359"/>
      <c r="S6" s="360" t="s">
        <v>90</v>
      </c>
      <c r="T6" s="323">
        <v>0.016041666666666666</v>
      </c>
      <c r="U6" s="345">
        <v>6</v>
      </c>
      <c r="V6" s="333">
        <f t="shared" si="3"/>
        <v>0.002673611111111111</v>
      </c>
      <c r="W6" s="326">
        <v>0.01744212962962963</v>
      </c>
      <c r="X6" s="345">
        <v>6</v>
      </c>
      <c r="Y6" s="333">
        <f t="shared" si="4"/>
        <v>0.002907021604938272</v>
      </c>
      <c r="Z6" s="346">
        <v>0.017326388888888888</v>
      </c>
      <c r="AA6" s="345">
        <v>6</v>
      </c>
      <c r="AB6" s="347">
        <f t="shared" si="5"/>
        <v>0.002887731481481481</v>
      </c>
      <c r="AC6" s="348">
        <v>0.018275462962962962</v>
      </c>
      <c r="AD6" s="349">
        <v>6</v>
      </c>
      <c r="AE6" s="350">
        <f t="shared" si="6"/>
        <v>0.0030459104938271604</v>
      </c>
      <c r="AF6" s="351">
        <v>0.015902777777777776</v>
      </c>
      <c r="AG6" s="345">
        <v>6</v>
      </c>
      <c r="AH6" s="333">
        <f t="shared" si="7"/>
        <v>0.0026504629629629625</v>
      </c>
      <c r="AI6" s="346">
        <v>0.016435185185185188</v>
      </c>
      <c r="AJ6" s="345">
        <v>6</v>
      </c>
      <c r="AK6" s="333">
        <f t="shared" si="8"/>
        <v>0.002739197530864198</v>
      </c>
      <c r="AL6" s="326">
        <v>0.015601851851851851</v>
      </c>
      <c r="AM6" s="352">
        <v>6.195</v>
      </c>
      <c r="AN6" s="333">
        <f t="shared" si="9"/>
        <v>0.0025184587331479984</v>
      </c>
      <c r="AO6" s="346"/>
      <c r="AP6" s="352"/>
      <c r="AQ6" s="333" t="e">
        <f t="shared" si="10"/>
        <v>#DIV/0!</v>
      </c>
      <c r="AR6" s="42">
        <v>1</v>
      </c>
      <c r="AS6" s="371"/>
      <c r="AT6" s="371"/>
      <c r="AU6" s="367"/>
      <c r="AV6" s="372"/>
      <c r="AW6" s="369"/>
      <c r="AX6" s="370"/>
      <c r="AY6" s="367"/>
      <c r="AZ6" s="367"/>
      <c r="BA6" s="367"/>
      <c r="BB6" s="367"/>
      <c r="BC6" s="367"/>
      <c r="BD6" s="367"/>
      <c r="BE6" s="367"/>
    </row>
    <row r="7" spans="1:57" s="368" customFormat="1" ht="11.25" customHeight="1">
      <c r="A7" s="310">
        <f t="shared" si="12"/>
        <v>4</v>
      </c>
      <c r="B7" s="353">
        <v>20</v>
      </c>
      <c r="C7" s="354" t="s">
        <v>93</v>
      </c>
      <c r="D7" s="336">
        <f t="shared" si="0"/>
        <v>0.11814814814814814</v>
      </c>
      <c r="E7" s="314">
        <f t="shared" si="11"/>
        <v>0.0007060185185185364</v>
      </c>
      <c r="F7" s="337">
        <f t="shared" si="1"/>
        <v>42.195</v>
      </c>
      <c r="G7" s="338">
        <f t="shared" si="2"/>
        <v>0.0028000509100165457</v>
      </c>
      <c r="H7" s="339">
        <v>15</v>
      </c>
      <c r="I7" s="355">
        <v>14</v>
      </c>
      <c r="J7" s="356">
        <v>13</v>
      </c>
      <c r="K7" s="356">
        <v>19</v>
      </c>
      <c r="L7" s="355">
        <v>14</v>
      </c>
      <c r="M7" s="356">
        <v>13</v>
      </c>
      <c r="N7" s="357">
        <v>15</v>
      </c>
      <c r="O7" s="357"/>
      <c r="P7" s="342" t="s">
        <v>55</v>
      </c>
      <c r="Q7" s="358">
        <v>1981</v>
      </c>
      <c r="R7" s="359"/>
      <c r="S7" s="360" t="s">
        <v>88</v>
      </c>
      <c r="T7" s="323">
        <v>0.017951388888888888</v>
      </c>
      <c r="U7" s="345">
        <v>6</v>
      </c>
      <c r="V7" s="333">
        <f t="shared" si="3"/>
        <v>0.002991898148148148</v>
      </c>
      <c r="W7" s="326">
        <v>0.0171875</v>
      </c>
      <c r="X7" s="345">
        <v>6</v>
      </c>
      <c r="Y7" s="333">
        <f t="shared" si="4"/>
        <v>0.0028645833333333336</v>
      </c>
      <c r="Z7" s="346">
        <v>0.01685185185185185</v>
      </c>
      <c r="AA7" s="345">
        <v>6</v>
      </c>
      <c r="AB7" s="347">
        <f t="shared" si="5"/>
        <v>0.0028086419753086418</v>
      </c>
      <c r="AC7" s="348">
        <v>0.016493055555555556</v>
      </c>
      <c r="AD7" s="349">
        <v>6</v>
      </c>
      <c r="AE7" s="350">
        <f t="shared" si="6"/>
        <v>0.0027488425925925927</v>
      </c>
      <c r="AF7" s="351">
        <v>0.016296296296296295</v>
      </c>
      <c r="AG7" s="345">
        <v>6</v>
      </c>
      <c r="AH7" s="333">
        <f t="shared" si="7"/>
        <v>0.0027160493827160493</v>
      </c>
      <c r="AI7" s="346">
        <v>0.016319444444444445</v>
      </c>
      <c r="AJ7" s="345">
        <v>6</v>
      </c>
      <c r="AK7" s="333">
        <f t="shared" si="8"/>
        <v>0.0027199074074074074</v>
      </c>
      <c r="AL7" s="326">
        <v>0.01704861111111111</v>
      </c>
      <c r="AM7" s="352">
        <v>6.195</v>
      </c>
      <c r="AN7" s="333">
        <f t="shared" si="9"/>
        <v>0.0027519953367410996</v>
      </c>
      <c r="AO7" s="346"/>
      <c r="AP7" s="352"/>
      <c r="AQ7" s="333" t="e">
        <f t="shared" si="10"/>
        <v>#DIV/0!</v>
      </c>
      <c r="AR7" s="42">
        <v>1</v>
      </c>
      <c r="AS7" s="363"/>
      <c r="AT7" s="364"/>
      <c r="AU7" s="363"/>
      <c r="AV7" s="365"/>
      <c r="AW7" s="369"/>
      <c r="AX7" s="370"/>
      <c r="AY7" s="367"/>
      <c r="AZ7" s="367"/>
      <c r="BA7" s="367"/>
      <c r="BB7" s="367"/>
      <c r="BC7" s="367"/>
      <c r="BD7" s="367"/>
      <c r="BE7" s="367"/>
    </row>
    <row r="8" spans="1:57" s="368" customFormat="1" ht="11.25" customHeight="1">
      <c r="A8" s="310">
        <f t="shared" si="12"/>
        <v>5</v>
      </c>
      <c r="B8" s="353">
        <v>9</v>
      </c>
      <c r="C8" s="354" t="s">
        <v>78</v>
      </c>
      <c r="D8" s="336">
        <f t="shared" si="0"/>
        <v>0.11885416666666668</v>
      </c>
      <c r="E8" s="314">
        <f t="shared" si="11"/>
        <v>0.0012962962962962815</v>
      </c>
      <c r="F8" s="337">
        <f t="shared" si="1"/>
        <v>42.195</v>
      </c>
      <c r="G8" s="338">
        <f t="shared" si="2"/>
        <v>0.0028167831891614333</v>
      </c>
      <c r="H8" s="339">
        <v>13</v>
      </c>
      <c r="I8" s="355">
        <v>13</v>
      </c>
      <c r="J8" s="356">
        <v>15</v>
      </c>
      <c r="K8" s="356">
        <v>22</v>
      </c>
      <c r="L8" s="355">
        <v>16</v>
      </c>
      <c r="M8" s="356">
        <v>17</v>
      </c>
      <c r="N8" s="357">
        <v>17</v>
      </c>
      <c r="O8" s="357"/>
      <c r="P8" s="342" t="s">
        <v>55</v>
      </c>
      <c r="Q8" s="358">
        <v>1959</v>
      </c>
      <c r="R8" s="359"/>
      <c r="S8" s="360" t="s">
        <v>79</v>
      </c>
      <c r="T8" s="323">
        <v>0.017546296296296296</v>
      </c>
      <c r="U8" s="345">
        <v>6</v>
      </c>
      <c r="V8" s="333">
        <f t="shared" si="3"/>
        <v>0.0029243827160493827</v>
      </c>
      <c r="W8" s="326">
        <v>0.01712962962962963</v>
      </c>
      <c r="X8" s="345">
        <v>6</v>
      </c>
      <c r="Y8" s="333">
        <f t="shared" si="4"/>
        <v>0.002854938271604938</v>
      </c>
      <c r="Z8" s="346">
        <v>0.017152777777777777</v>
      </c>
      <c r="AA8" s="345">
        <v>6</v>
      </c>
      <c r="AB8" s="347">
        <f t="shared" si="5"/>
        <v>0.0028587962962962963</v>
      </c>
      <c r="AC8" s="348">
        <v>0.016840277777777777</v>
      </c>
      <c r="AD8" s="349">
        <v>6</v>
      </c>
      <c r="AE8" s="350">
        <f t="shared" si="6"/>
        <v>0.0028067129629629627</v>
      </c>
      <c r="AF8" s="351">
        <v>0.016481481481481482</v>
      </c>
      <c r="AG8" s="345">
        <v>6</v>
      </c>
      <c r="AH8" s="333">
        <f t="shared" si="7"/>
        <v>0.0027469135802469136</v>
      </c>
      <c r="AI8" s="346">
        <v>0.01664351851851852</v>
      </c>
      <c r="AJ8" s="345">
        <v>6</v>
      </c>
      <c r="AK8" s="333">
        <f t="shared" si="8"/>
        <v>0.0027739197530864197</v>
      </c>
      <c r="AL8" s="326">
        <v>0.017060185185185185</v>
      </c>
      <c r="AM8" s="352">
        <v>6.195</v>
      </c>
      <c r="AN8" s="333">
        <f t="shared" si="9"/>
        <v>0.0027538636295698442</v>
      </c>
      <c r="AO8" s="346"/>
      <c r="AP8" s="352"/>
      <c r="AQ8" s="333" t="e">
        <f t="shared" si="10"/>
        <v>#DIV/0!</v>
      </c>
      <c r="AR8" s="42">
        <v>1</v>
      </c>
      <c r="AS8" s="371"/>
      <c r="AT8" s="371"/>
      <c r="AU8" s="367"/>
      <c r="AV8" s="372"/>
      <c r="AW8" s="369"/>
      <c r="AX8" s="370"/>
      <c r="AY8" s="367"/>
      <c r="AZ8" s="367"/>
      <c r="BA8" s="367"/>
      <c r="BB8" s="367"/>
      <c r="BC8" s="367"/>
      <c r="BD8" s="367"/>
      <c r="BE8" s="367"/>
    </row>
    <row r="9" spans="1:57" s="368" customFormat="1" ht="11.25" customHeight="1">
      <c r="A9" s="310">
        <f t="shared" si="12"/>
        <v>6</v>
      </c>
      <c r="B9" s="353">
        <v>2</v>
      </c>
      <c r="C9" s="354" t="s">
        <v>66</v>
      </c>
      <c r="D9" s="336">
        <f t="shared" si="0"/>
        <v>0.12015046296296296</v>
      </c>
      <c r="E9" s="314">
        <f t="shared" si="11"/>
        <v>0.0046527777777777835</v>
      </c>
      <c r="F9" s="337">
        <f t="shared" si="1"/>
        <v>42.195</v>
      </c>
      <c r="G9" s="338">
        <f t="shared" si="2"/>
        <v>0.002847504750870078</v>
      </c>
      <c r="H9" s="339">
        <v>14</v>
      </c>
      <c r="I9" s="355">
        <v>12</v>
      </c>
      <c r="J9" s="356">
        <v>12</v>
      </c>
      <c r="K9" s="356">
        <v>25</v>
      </c>
      <c r="L9" s="355">
        <v>18</v>
      </c>
      <c r="M9" s="356">
        <v>21</v>
      </c>
      <c r="N9" s="357">
        <v>22</v>
      </c>
      <c r="O9" s="357"/>
      <c r="P9" s="342" t="s">
        <v>55</v>
      </c>
      <c r="Q9" s="358">
        <v>1975</v>
      </c>
      <c r="R9" s="359"/>
      <c r="S9" s="360" t="s">
        <v>67</v>
      </c>
      <c r="T9" s="323">
        <v>0.017870370370370373</v>
      </c>
      <c r="U9" s="345">
        <v>6</v>
      </c>
      <c r="V9" s="333">
        <f t="shared" si="3"/>
        <v>0.0029783950617283954</v>
      </c>
      <c r="W9" s="326">
        <v>0.01671296296296296</v>
      </c>
      <c r="X9" s="345">
        <v>6</v>
      </c>
      <c r="Y9" s="333">
        <f t="shared" si="4"/>
        <v>0.0027854938271604933</v>
      </c>
      <c r="Z9" s="346">
        <v>0.01671296296296296</v>
      </c>
      <c r="AA9" s="345">
        <v>6</v>
      </c>
      <c r="AB9" s="347">
        <f t="shared" si="5"/>
        <v>0.0027854938271604933</v>
      </c>
      <c r="AC9" s="348">
        <v>0.0171875</v>
      </c>
      <c r="AD9" s="349">
        <v>6</v>
      </c>
      <c r="AE9" s="350">
        <f t="shared" si="6"/>
        <v>0.0028645833333333336</v>
      </c>
      <c r="AF9" s="351">
        <v>0.017060185185185185</v>
      </c>
      <c r="AG9" s="345">
        <v>6</v>
      </c>
      <c r="AH9" s="333">
        <f t="shared" si="7"/>
        <v>0.002843364197530864</v>
      </c>
      <c r="AI9" s="346">
        <v>0.017013888888888887</v>
      </c>
      <c r="AJ9" s="345">
        <v>6</v>
      </c>
      <c r="AK9" s="333">
        <f t="shared" si="8"/>
        <v>0.002835648148148148</v>
      </c>
      <c r="AL9" s="326">
        <v>0.017592592592592594</v>
      </c>
      <c r="AM9" s="352">
        <v>6.195</v>
      </c>
      <c r="AN9" s="333">
        <f t="shared" si="9"/>
        <v>0.002839805099692105</v>
      </c>
      <c r="AO9" s="346"/>
      <c r="AP9" s="352"/>
      <c r="AQ9" s="333" t="e">
        <f t="shared" si="10"/>
        <v>#DIV/0!</v>
      </c>
      <c r="AR9" s="42">
        <v>1</v>
      </c>
      <c r="AS9" s="371"/>
      <c r="AT9" s="371"/>
      <c r="AU9" s="367"/>
      <c r="AV9" s="372"/>
      <c r="AW9" s="367"/>
      <c r="AX9" s="367"/>
      <c r="AY9" s="367"/>
      <c r="AZ9" s="367"/>
      <c r="BA9" s="367"/>
      <c r="BB9" s="367"/>
      <c r="BC9" s="367"/>
      <c r="BD9" s="367"/>
      <c r="BE9" s="367"/>
    </row>
    <row r="10" spans="1:57" s="368" customFormat="1" ht="11.25" customHeight="1">
      <c r="A10" s="310">
        <f t="shared" si="12"/>
        <v>7</v>
      </c>
      <c r="B10" s="353">
        <v>50</v>
      </c>
      <c r="C10" s="354" t="s">
        <v>201</v>
      </c>
      <c r="D10" s="336">
        <f t="shared" si="0"/>
        <v>0.12480324074074074</v>
      </c>
      <c r="E10" s="314">
        <f t="shared" si="11"/>
        <v>0.0009606481481481272</v>
      </c>
      <c r="F10" s="337">
        <f t="shared" si="1"/>
        <v>42.195</v>
      </c>
      <c r="G10" s="338">
        <f t="shared" si="2"/>
        <v>0.002957773213431467</v>
      </c>
      <c r="H10" s="339">
        <v>24</v>
      </c>
      <c r="I10" s="355">
        <v>17</v>
      </c>
      <c r="J10" s="356">
        <v>19</v>
      </c>
      <c r="K10" s="356">
        <v>28</v>
      </c>
      <c r="L10" s="355">
        <v>20</v>
      </c>
      <c r="M10" s="356">
        <v>22</v>
      </c>
      <c r="N10" s="357">
        <v>23</v>
      </c>
      <c r="O10" s="357"/>
      <c r="P10" s="342" t="s">
        <v>55</v>
      </c>
      <c r="Q10" s="358">
        <v>1968</v>
      </c>
      <c r="R10" s="359"/>
      <c r="S10" s="360" t="s">
        <v>131</v>
      </c>
      <c r="T10" s="361">
        <v>0.01898148148148148</v>
      </c>
      <c r="U10" s="345">
        <v>6</v>
      </c>
      <c r="V10" s="333">
        <f t="shared" si="3"/>
        <v>0.0031635802469135803</v>
      </c>
      <c r="W10" s="326">
        <v>0.017638888888888888</v>
      </c>
      <c r="X10" s="345">
        <v>6</v>
      </c>
      <c r="Y10" s="333">
        <f t="shared" si="4"/>
        <v>0.002939814814814815</v>
      </c>
      <c r="Z10" s="346">
        <v>0.01778935185185185</v>
      </c>
      <c r="AA10" s="345">
        <v>6</v>
      </c>
      <c r="AB10" s="347">
        <f t="shared" si="5"/>
        <v>0.002964891975308642</v>
      </c>
      <c r="AC10" s="348">
        <v>0.01783564814814815</v>
      </c>
      <c r="AD10" s="362">
        <v>6</v>
      </c>
      <c r="AE10" s="350">
        <f t="shared" si="6"/>
        <v>0.002972608024691358</v>
      </c>
      <c r="AF10" s="351">
        <v>0.017326388888888888</v>
      </c>
      <c r="AG10" s="345">
        <v>6</v>
      </c>
      <c r="AH10" s="333">
        <f t="shared" si="7"/>
        <v>0.002887731481481481</v>
      </c>
      <c r="AI10" s="346">
        <v>0.017488425925925925</v>
      </c>
      <c r="AJ10" s="345">
        <v>6</v>
      </c>
      <c r="AK10" s="333">
        <f t="shared" si="8"/>
        <v>0.0029147376543209873</v>
      </c>
      <c r="AL10" s="326">
        <v>0.017743055555555557</v>
      </c>
      <c r="AM10" s="352">
        <v>6.195</v>
      </c>
      <c r="AN10" s="333">
        <f t="shared" si="9"/>
        <v>0.002864092906465788</v>
      </c>
      <c r="AO10" s="346"/>
      <c r="AP10" s="352"/>
      <c r="AQ10" s="333" t="e">
        <f t="shared" si="10"/>
        <v>#DIV/0!</v>
      </c>
      <c r="AR10" s="42">
        <v>1</v>
      </c>
      <c r="AS10" s="363"/>
      <c r="AT10" s="364"/>
      <c r="AU10" s="363"/>
      <c r="AV10" s="365"/>
      <c r="AW10" s="367"/>
      <c r="AX10" s="367"/>
      <c r="AY10" s="367"/>
      <c r="AZ10" s="367"/>
      <c r="BA10" s="367"/>
      <c r="BB10" s="367"/>
      <c r="BC10" s="367"/>
      <c r="BD10" s="367"/>
      <c r="BE10" s="367"/>
    </row>
    <row r="11" spans="1:57" s="368" customFormat="1" ht="11.25" customHeight="1">
      <c r="A11" s="310">
        <f t="shared" si="12"/>
        <v>8</v>
      </c>
      <c r="B11" s="353">
        <v>6</v>
      </c>
      <c r="C11" s="354" t="s">
        <v>73</v>
      </c>
      <c r="D11" s="336">
        <f t="shared" si="0"/>
        <v>0.12576388888888887</v>
      </c>
      <c r="E11" s="314">
        <f t="shared" si="11"/>
        <v>0.003750000000000031</v>
      </c>
      <c r="F11" s="337">
        <f t="shared" si="1"/>
        <v>42.195</v>
      </c>
      <c r="G11" s="338">
        <f t="shared" si="2"/>
        <v>0.0029805400850548376</v>
      </c>
      <c r="H11" s="339">
        <v>19</v>
      </c>
      <c r="I11" s="355">
        <v>32</v>
      </c>
      <c r="J11" s="356">
        <v>27</v>
      </c>
      <c r="K11" s="356">
        <v>29</v>
      </c>
      <c r="L11" s="355">
        <v>22</v>
      </c>
      <c r="M11" s="356">
        <v>20</v>
      </c>
      <c r="N11" s="357">
        <v>19</v>
      </c>
      <c r="O11" s="357"/>
      <c r="P11" s="342" t="s">
        <v>55</v>
      </c>
      <c r="Q11" s="358">
        <v>1981</v>
      </c>
      <c r="R11" s="359"/>
      <c r="S11" s="360" t="s">
        <v>74</v>
      </c>
      <c r="T11" s="323">
        <v>0.018078703703703704</v>
      </c>
      <c r="U11" s="345">
        <v>6</v>
      </c>
      <c r="V11" s="333">
        <f t="shared" si="3"/>
        <v>0.0030131172839506174</v>
      </c>
      <c r="W11" s="326">
        <v>0.019618055555555555</v>
      </c>
      <c r="X11" s="345">
        <v>6</v>
      </c>
      <c r="Y11" s="333">
        <f t="shared" si="4"/>
        <v>0.003269675925925926</v>
      </c>
      <c r="Z11" s="346">
        <v>0.018368055555555554</v>
      </c>
      <c r="AA11" s="345">
        <v>6</v>
      </c>
      <c r="AB11" s="347">
        <f t="shared" si="5"/>
        <v>0.0030613425925925925</v>
      </c>
      <c r="AC11" s="348">
        <v>0.01800925925925926</v>
      </c>
      <c r="AD11" s="349">
        <v>6</v>
      </c>
      <c r="AE11" s="350">
        <f t="shared" si="6"/>
        <v>0.0030015432098765434</v>
      </c>
      <c r="AF11" s="351">
        <v>0.017569444444444447</v>
      </c>
      <c r="AG11" s="345">
        <v>6</v>
      </c>
      <c r="AH11" s="333">
        <f t="shared" si="7"/>
        <v>0.0029282407407407412</v>
      </c>
      <c r="AI11" s="346">
        <v>0.016967592592592593</v>
      </c>
      <c r="AJ11" s="345">
        <v>6</v>
      </c>
      <c r="AK11" s="333">
        <f t="shared" si="8"/>
        <v>0.002827932098765432</v>
      </c>
      <c r="AL11" s="326">
        <v>0.017152777777777777</v>
      </c>
      <c r="AM11" s="352">
        <v>6.195</v>
      </c>
      <c r="AN11" s="333">
        <f t="shared" si="9"/>
        <v>0.0027688099721998025</v>
      </c>
      <c r="AO11" s="346"/>
      <c r="AP11" s="352"/>
      <c r="AQ11" s="333" t="e">
        <f t="shared" si="10"/>
        <v>#DIV/0!</v>
      </c>
      <c r="AR11" s="42">
        <v>1</v>
      </c>
      <c r="AS11" s="363"/>
      <c r="AT11" s="364"/>
      <c r="AU11" s="363"/>
      <c r="AV11" s="365"/>
      <c r="AW11" s="369"/>
      <c r="AX11" s="370"/>
      <c r="AY11" s="367"/>
      <c r="AZ11" s="367"/>
      <c r="BA11" s="367"/>
      <c r="BB11" s="367"/>
      <c r="BC11" s="367"/>
      <c r="BD11" s="367"/>
      <c r="BE11" s="367"/>
    </row>
    <row r="12" spans="1:57" s="368" customFormat="1" ht="11.25" customHeight="1">
      <c r="A12" s="310">
        <f t="shared" si="12"/>
        <v>9</v>
      </c>
      <c r="B12" s="353">
        <v>52</v>
      </c>
      <c r="C12" s="354" t="s">
        <v>133</v>
      </c>
      <c r="D12" s="336">
        <f t="shared" si="0"/>
        <v>0.1295138888888889</v>
      </c>
      <c r="E12" s="314">
        <f t="shared" si="11"/>
        <v>0.0006365740740740533</v>
      </c>
      <c r="F12" s="337">
        <f t="shared" si="1"/>
        <v>42.195</v>
      </c>
      <c r="G12" s="338">
        <f t="shared" si="2"/>
        <v>0.0030694131742834197</v>
      </c>
      <c r="H12" s="339">
        <v>27</v>
      </c>
      <c r="I12" s="355">
        <v>30</v>
      </c>
      <c r="J12" s="356">
        <v>26</v>
      </c>
      <c r="K12" s="356">
        <v>34</v>
      </c>
      <c r="L12" s="355">
        <v>24</v>
      </c>
      <c r="M12" s="356">
        <v>23</v>
      </c>
      <c r="N12" s="357">
        <v>25</v>
      </c>
      <c r="O12" s="357"/>
      <c r="P12" s="342" t="s">
        <v>55</v>
      </c>
      <c r="Q12" s="358">
        <v>1964</v>
      </c>
      <c r="R12" s="359"/>
      <c r="S12" s="360"/>
      <c r="T12" s="323">
        <v>0.019641203703703706</v>
      </c>
      <c r="U12" s="345">
        <v>6</v>
      </c>
      <c r="V12" s="333">
        <f t="shared" si="3"/>
        <v>0.0032735339506172845</v>
      </c>
      <c r="W12" s="373">
        <v>0.019282407407407408</v>
      </c>
      <c r="X12" s="345">
        <v>6</v>
      </c>
      <c r="Y12" s="333">
        <f t="shared" si="4"/>
        <v>0.0032137345679012345</v>
      </c>
      <c r="Z12" s="346">
        <v>0.018298611111111113</v>
      </c>
      <c r="AA12" s="345">
        <v>6</v>
      </c>
      <c r="AB12" s="347">
        <f t="shared" si="5"/>
        <v>0.003049768518518519</v>
      </c>
      <c r="AC12" s="348">
        <v>0.018379629629629628</v>
      </c>
      <c r="AD12" s="349">
        <v>6</v>
      </c>
      <c r="AE12" s="350">
        <f t="shared" si="6"/>
        <v>0.003063271604938271</v>
      </c>
      <c r="AF12" s="351">
        <v>0.017974537037037035</v>
      </c>
      <c r="AG12" s="345">
        <v>6</v>
      </c>
      <c r="AH12" s="333">
        <f t="shared" si="7"/>
        <v>0.0029957561728395058</v>
      </c>
      <c r="AI12" s="346">
        <v>0.017546296296296296</v>
      </c>
      <c r="AJ12" s="345">
        <v>6</v>
      </c>
      <c r="AK12" s="333">
        <f t="shared" si="8"/>
        <v>0.0029243827160493827</v>
      </c>
      <c r="AL12" s="326">
        <v>0.018391203703703705</v>
      </c>
      <c r="AM12" s="352">
        <v>6.195</v>
      </c>
      <c r="AN12" s="333">
        <f t="shared" si="9"/>
        <v>0.002968717304875497</v>
      </c>
      <c r="AO12" s="346"/>
      <c r="AP12" s="352"/>
      <c r="AQ12" s="333" t="e">
        <f t="shared" si="10"/>
        <v>#DIV/0!</v>
      </c>
      <c r="AR12" s="42">
        <v>1</v>
      </c>
      <c r="AS12" s="363"/>
      <c r="AT12" s="364"/>
      <c r="AU12" s="363"/>
      <c r="AV12" s="365"/>
      <c r="AW12" s="367"/>
      <c r="AX12" s="367"/>
      <c r="AY12" s="367"/>
      <c r="AZ12" s="367"/>
      <c r="BA12" s="367"/>
      <c r="BB12" s="367"/>
      <c r="BC12" s="367"/>
      <c r="BD12" s="367"/>
      <c r="BE12" s="367"/>
    </row>
    <row r="13" spans="1:57" s="368" customFormat="1" ht="11.25" customHeight="1">
      <c r="A13" s="310">
        <f t="shared" si="12"/>
        <v>10</v>
      </c>
      <c r="B13" s="353">
        <v>45</v>
      </c>
      <c r="C13" s="354" t="s">
        <v>125</v>
      </c>
      <c r="D13" s="336">
        <f t="shared" si="0"/>
        <v>0.13015046296296295</v>
      </c>
      <c r="E13" s="314">
        <f t="shared" si="11"/>
        <v>0.0027777777777777957</v>
      </c>
      <c r="F13" s="337">
        <f t="shared" si="1"/>
        <v>42.195</v>
      </c>
      <c r="G13" s="338">
        <f t="shared" si="2"/>
        <v>0.003084499655479629</v>
      </c>
      <c r="H13" s="339">
        <v>40</v>
      </c>
      <c r="I13" s="355">
        <v>18</v>
      </c>
      <c r="J13" s="356">
        <v>18</v>
      </c>
      <c r="K13" s="356">
        <v>26</v>
      </c>
      <c r="L13" s="355">
        <v>19</v>
      </c>
      <c r="M13" s="356">
        <v>27</v>
      </c>
      <c r="N13" s="357">
        <v>28</v>
      </c>
      <c r="O13" s="357"/>
      <c r="P13" s="342" t="s">
        <v>55</v>
      </c>
      <c r="Q13" s="358">
        <v>1970</v>
      </c>
      <c r="R13" s="359"/>
      <c r="S13" s="360" t="s">
        <v>124</v>
      </c>
      <c r="T13" s="361">
        <v>0.022685185185185183</v>
      </c>
      <c r="U13" s="345">
        <v>6</v>
      </c>
      <c r="V13" s="333">
        <f t="shared" si="3"/>
        <v>0.0037808641975308637</v>
      </c>
      <c r="W13" s="326">
        <v>0.017708333333333333</v>
      </c>
      <c r="X13" s="345">
        <v>6</v>
      </c>
      <c r="Y13" s="333">
        <f t="shared" si="4"/>
        <v>0.002951388888888889</v>
      </c>
      <c r="Z13" s="346">
        <v>0.01775462962962963</v>
      </c>
      <c r="AA13" s="345">
        <v>6</v>
      </c>
      <c r="AB13" s="347">
        <f t="shared" si="5"/>
        <v>0.002959104938271605</v>
      </c>
      <c r="AC13" s="348">
        <v>0.017453703703703704</v>
      </c>
      <c r="AD13" s="362">
        <v>6</v>
      </c>
      <c r="AE13" s="350">
        <f t="shared" si="6"/>
        <v>0.0029089506172839505</v>
      </c>
      <c r="AF13" s="351">
        <v>0.01730324074074074</v>
      </c>
      <c r="AG13" s="345">
        <v>6</v>
      </c>
      <c r="AH13" s="333">
        <f t="shared" si="7"/>
        <v>0.0028838734567901234</v>
      </c>
      <c r="AI13" s="346">
        <v>0.01810185185185185</v>
      </c>
      <c r="AJ13" s="345">
        <v>6</v>
      </c>
      <c r="AK13" s="333">
        <f t="shared" si="8"/>
        <v>0.003016975308641975</v>
      </c>
      <c r="AL13" s="326">
        <v>0.019143518518518518</v>
      </c>
      <c r="AM13" s="352">
        <v>6.195</v>
      </c>
      <c r="AN13" s="333">
        <f t="shared" si="9"/>
        <v>0.003090156338743909</v>
      </c>
      <c r="AO13" s="346"/>
      <c r="AP13" s="352"/>
      <c r="AQ13" s="333" t="e">
        <f t="shared" si="10"/>
        <v>#DIV/0!</v>
      </c>
      <c r="AR13" s="42">
        <v>1</v>
      </c>
      <c r="AS13" s="371"/>
      <c r="AT13" s="371"/>
      <c r="AU13" s="367"/>
      <c r="AV13" s="372"/>
      <c r="AW13" s="367"/>
      <c r="AX13" s="367"/>
      <c r="AY13" s="367"/>
      <c r="AZ13" s="367"/>
      <c r="BA13" s="367"/>
      <c r="BB13" s="367"/>
      <c r="BC13" s="367"/>
      <c r="BD13" s="367"/>
      <c r="BE13" s="367"/>
    </row>
    <row r="14" spans="1:57" s="84" customFormat="1" ht="11.25" customHeight="1">
      <c r="A14" s="99">
        <f t="shared" si="12"/>
        <v>11</v>
      </c>
      <c r="B14" s="389">
        <v>28</v>
      </c>
      <c r="C14" s="390" t="s">
        <v>103</v>
      </c>
      <c r="D14" s="391">
        <f t="shared" si="0"/>
        <v>0.13292824074074075</v>
      </c>
      <c r="E14" s="79">
        <f t="shared" si="11"/>
        <v>0.00011574074074072183</v>
      </c>
      <c r="F14" s="86">
        <f t="shared" si="1"/>
        <v>42.195</v>
      </c>
      <c r="G14" s="87">
        <f t="shared" si="2"/>
        <v>0.0031503315734267272</v>
      </c>
      <c r="H14" s="88">
        <v>25</v>
      </c>
      <c r="I14" s="392">
        <v>22</v>
      </c>
      <c r="J14" s="393">
        <v>24</v>
      </c>
      <c r="K14" s="393">
        <v>39</v>
      </c>
      <c r="L14" s="392">
        <v>28</v>
      </c>
      <c r="M14" s="393">
        <v>34</v>
      </c>
      <c r="N14" s="394">
        <v>35</v>
      </c>
      <c r="O14" s="394"/>
      <c r="P14" s="91" t="s">
        <v>55</v>
      </c>
      <c r="Q14" s="395">
        <v>1943</v>
      </c>
      <c r="R14" s="396"/>
      <c r="S14" s="397" t="s">
        <v>104</v>
      </c>
      <c r="T14" s="398">
        <v>0.01916666666666667</v>
      </c>
      <c r="U14" s="94">
        <v>6</v>
      </c>
      <c r="V14" s="95">
        <f t="shared" si="3"/>
        <v>0.0031944444444444446</v>
      </c>
      <c r="W14" s="399">
        <v>0.01840277777777778</v>
      </c>
      <c r="X14" s="94">
        <v>6</v>
      </c>
      <c r="Y14" s="95">
        <f t="shared" si="4"/>
        <v>0.0030671296296296297</v>
      </c>
      <c r="Z14" s="96">
        <v>0.01815972222222222</v>
      </c>
      <c r="AA14" s="94">
        <v>6</v>
      </c>
      <c r="AB14" s="268">
        <f t="shared" si="5"/>
        <v>0.00302662037037037</v>
      </c>
      <c r="AC14" s="400">
        <v>0.018958333333333334</v>
      </c>
      <c r="AD14" s="401">
        <v>6</v>
      </c>
      <c r="AE14" s="402">
        <f t="shared" si="6"/>
        <v>0.003159722222222222</v>
      </c>
      <c r="AF14" s="178">
        <v>0.01855324074074074</v>
      </c>
      <c r="AG14" s="94">
        <v>6</v>
      </c>
      <c r="AH14" s="95">
        <f t="shared" si="7"/>
        <v>0.003092206790123457</v>
      </c>
      <c r="AI14" s="96">
        <v>0.020023148148148148</v>
      </c>
      <c r="AJ14" s="94">
        <v>6</v>
      </c>
      <c r="AK14" s="95">
        <f t="shared" si="8"/>
        <v>0.0033371913580246913</v>
      </c>
      <c r="AL14" s="399">
        <v>0.019664351851851853</v>
      </c>
      <c r="AM14" s="352">
        <v>6.195</v>
      </c>
      <c r="AN14" s="95">
        <f t="shared" si="9"/>
        <v>0.0031742295160374257</v>
      </c>
      <c r="AO14" s="96"/>
      <c r="AP14" s="98"/>
      <c r="AQ14" s="95" t="e">
        <f t="shared" si="10"/>
        <v>#DIV/0!</v>
      </c>
      <c r="AR14" s="42">
        <v>1</v>
      </c>
      <c r="AS14" s="13"/>
      <c r="AT14" s="14"/>
      <c r="AU14" s="13"/>
      <c r="AV14" s="15"/>
      <c r="AW14" s="26"/>
      <c r="AX14" s="27"/>
      <c r="AY14" s="83"/>
      <c r="AZ14" s="83"/>
      <c r="BA14" s="83"/>
      <c r="BB14" s="83"/>
      <c r="BC14" s="83"/>
      <c r="BD14" s="83"/>
      <c r="BE14" s="83"/>
    </row>
    <row r="15" spans="1:57" s="84" customFormat="1" ht="11.25" customHeight="1">
      <c r="A15" s="99">
        <f t="shared" si="12"/>
        <v>12</v>
      </c>
      <c r="B15" s="103">
        <v>1</v>
      </c>
      <c r="C15" s="104" t="s">
        <v>60</v>
      </c>
      <c r="D15" s="105">
        <f t="shared" si="0"/>
        <v>0.13304398148148147</v>
      </c>
      <c r="E15" s="106">
        <f t="shared" si="11"/>
        <v>0.0029398148148148118</v>
      </c>
      <c r="F15" s="107">
        <f t="shared" si="1"/>
        <v>42.195</v>
      </c>
      <c r="G15" s="108">
        <f t="shared" si="2"/>
        <v>0.0031530745700078557</v>
      </c>
      <c r="H15" s="109">
        <v>26</v>
      </c>
      <c r="I15" s="110">
        <v>25</v>
      </c>
      <c r="J15" s="120">
        <v>29</v>
      </c>
      <c r="K15" s="111">
        <v>32</v>
      </c>
      <c r="L15" s="110">
        <v>29</v>
      </c>
      <c r="M15" s="111">
        <v>30</v>
      </c>
      <c r="N15" s="112">
        <v>38</v>
      </c>
      <c r="O15" s="112"/>
      <c r="P15" s="113" t="s">
        <v>56</v>
      </c>
      <c r="Q15" s="114">
        <v>1977</v>
      </c>
      <c r="R15" s="115"/>
      <c r="S15" s="116" t="s">
        <v>61</v>
      </c>
      <c r="T15" s="117">
        <v>0.019351851851851853</v>
      </c>
      <c r="U15" s="101">
        <v>6</v>
      </c>
      <c r="V15" s="81">
        <f t="shared" si="3"/>
        <v>0.003225308641975309</v>
      </c>
      <c r="W15" s="80">
        <v>0.018657407407407407</v>
      </c>
      <c r="X15" s="101">
        <v>6</v>
      </c>
      <c r="Y15" s="81">
        <f t="shared" si="4"/>
        <v>0.003109567901234568</v>
      </c>
      <c r="Z15" s="100">
        <v>0.01861111111111111</v>
      </c>
      <c r="AA15" s="101">
        <v>6</v>
      </c>
      <c r="AB15" s="269">
        <f t="shared" si="5"/>
        <v>0.0031018518518518517</v>
      </c>
      <c r="AC15" s="146">
        <v>0.018287037037037036</v>
      </c>
      <c r="AD15" s="273">
        <v>6</v>
      </c>
      <c r="AE15" s="127">
        <f t="shared" si="6"/>
        <v>0.0030478395061728394</v>
      </c>
      <c r="AF15" s="183">
        <v>0.018599537037037036</v>
      </c>
      <c r="AG15" s="101">
        <v>6</v>
      </c>
      <c r="AH15" s="81">
        <f t="shared" si="7"/>
        <v>0.0030999228395061727</v>
      </c>
      <c r="AI15" s="100">
        <v>0.01916666666666667</v>
      </c>
      <c r="AJ15" s="101">
        <v>6</v>
      </c>
      <c r="AK15" s="81">
        <f t="shared" si="8"/>
        <v>0.0031944444444444446</v>
      </c>
      <c r="AL15" s="80">
        <v>0.02037037037037037</v>
      </c>
      <c r="AM15" s="102">
        <v>6.195</v>
      </c>
      <c r="AN15" s="81">
        <f t="shared" si="9"/>
        <v>0.0032881953785908586</v>
      </c>
      <c r="AO15" s="100"/>
      <c r="AP15" s="102"/>
      <c r="AQ15" s="81" t="e">
        <f t="shared" si="10"/>
        <v>#DIV/0!</v>
      </c>
      <c r="AR15" s="42">
        <v>1</v>
      </c>
      <c r="AS15" s="28"/>
      <c r="AT15" s="29"/>
      <c r="AU15" s="28"/>
      <c r="AV15" s="30"/>
      <c r="AW15" s="26"/>
      <c r="AX15" s="27"/>
      <c r="AY15" s="83"/>
      <c r="AZ15" s="83"/>
      <c r="BA15" s="83"/>
      <c r="BB15" s="83"/>
      <c r="BC15" s="83"/>
      <c r="BD15" s="83"/>
      <c r="BE15" s="83"/>
    </row>
    <row r="16" spans="1:50" ht="11.25" customHeight="1">
      <c r="A16" s="85">
        <f t="shared" si="12"/>
        <v>13</v>
      </c>
      <c r="B16" s="389">
        <v>38</v>
      </c>
      <c r="C16" s="390" t="s">
        <v>115</v>
      </c>
      <c r="D16" s="391">
        <f t="shared" si="0"/>
        <v>0.13598379629629628</v>
      </c>
      <c r="E16" s="79">
        <f t="shared" si="11"/>
        <v>0.0010416666666666907</v>
      </c>
      <c r="F16" s="86">
        <f t="shared" si="1"/>
        <v>42.195</v>
      </c>
      <c r="G16" s="87">
        <f t="shared" si="2"/>
        <v>0.0032227466831685338</v>
      </c>
      <c r="H16" s="88">
        <v>30</v>
      </c>
      <c r="I16" s="392">
        <v>33</v>
      </c>
      <c r="J16" s="393">
        <v>36</v>
      </c>
      <c r="K16" s="393">
        <v>38</v>
      </c>
      <c r="L16" s="392">
        <v>30</v>
      </c>
      <c r="M16" s="393">
        <v>28</v>
      </c>
      <c r="N16" s="394">
        <v>36</v>
      </c>
      <c r="O16" s="394"/>
      <c r="P16" s="91" t="s">
        <v>55</v>
      </c>
      <c r="Q16" s="395">
        <v>1974</v>
      </c>
      <c r="R16" s="396"/>
      <c r="S16" s="397" t="s">
        <v>116</v>
      </c>
      <c r="T16" s="398">
        <v>0.02054398148148148</v>
      </c>
      <c r="U16" s="94">
        <v>6</v>
      </c>
      <c r="V16" s="95">
        <f t="shared" si="3"/>
        <v>0.0034239969135802465</v>
      </c>
      <c r="W16" s="399">
        <v>0.019664351851851853</v>
      </c>
      <c r="X16" s="94">
        <v>6</v>
      </c>
      <c r="Y16" s="95">
        <f t="shared" si="4"/>
        <v>0.003277391975308642</v>
      </c>
      <c r="Z16" s="96">
        <v>0.019537037037037037</v>
      </c>
      <c r="AA16" s="94">
        <v>6</v>
      </c>
      <c r="AB16" s="268">
        <f t="shared" si="5"/>
        <v>0.003256172839506173</v>
      </c>
      <c r="AC16" s="400">
        <v>0.018935185185185183</v>
      </c>
      <c r="AD16" s="401">
        <v>6</v>
      </c>
      <c r="AE16" s="402">
        <f t="shared" si="6"/>
        <v>0.003155864197530864</v>
      </c>
      <c r="AF16" s="178">
        <v>0.01892361111111111</v>
      </c>
      <c r="AG16" s="94">
        <v>6</v>
      </c>
      <c r="AH16" s="95">
        <f t="shared" si="7"/>
        <v>0.003153935185185185</v>
      </c>
      <c r="AI16" s="96">
        <v>0.018703703703703705</v>
      </c>
      <c r="AJ16" s="94">
        <v>6</v>
      </c>
      <c r="AK16" s="95">
        <f t="shared" si="8"/>
        <v>0.0031172839506172843</v>
      </c>
      <c r="AL16" s="399">
        <v>0.019675925925925927</v>
      </c>
      <c r="AM16" s="98">
        <v>6.195</v>
      </c>
      <c r="AN16" s="95">
        <f t="shared" si="9"/>
        <v>0.0031760978088661703</v>
      </c>
      <c r="AO16" s="96"/>
      <c r="AP16" s="98"/>
      <c r="AQ16" s="95" t="e">
        <f t="shared" si="10"/>
        <v>#DIV/0!</v>
      </c>
      <c r="AR16" s="82">
        <v>1</v>
      </c>
      <c r="AS16" s="13"/>
      <c r="AT16" s="14"/>
      <c r="AU16" s="13"/>
      <c r="AV16" s="15"/>
      <c r="AW16" s="16"/>
      <c r="AX16" s="404"/>
    </row>
    <row r="17" spans="1:50" ht="11.25" customHeight="1">
      <c r="A17" s="85">
        <f t="shared" si="12"/>
        <v>14</v>
      </c>
      <c r="B17" s="389">
        <v>17</v>
      </c>
      <c r="C17" s="390" t="s">
        <v>87</v>
      </c>
      <c r="D17" s="391">
        <f t="shared" si="0"/>
        <v>0.13702546296296297</v>
      </c>
      <c r="E17" s="79">
        <f t="shared" si="11"/>
        <v>0.006157407407407389</v>
      </c>
      <c r="F17" s="86">
        <f t="shared" si="1"/>
        <v>42.195</v>
      </c>
      <c r="G17" s="87">
        <f t="shared" si="2"/>
        <v>0.003247433652398696</v>
      </c>
      <c r="H17" s="88">
        <v>17</v>
      </c>
      <c r="I17" s="392">
        <v>28</v>
      </c>
      <c r="J17" s="393">
        <v>49</v>
      </c>
      <c r="K17" s="393">
        <v>67</v>
      </c>
      <c r="L17" s="392">
        <v>27</v>
      </c>
      <c r="M17" s="393">
        <v>25</v>
      </c>
      <c r="N17" s="394">
        <v>27</v>
      </c>
      <c r="O17" s="394"/>
      <c r="P17" s="91" t="s">
        <v>55</v>
      </c>
      <c r="Q17" s="395">
        <v>1972</v>
      </c>
      <c r="R17" s="396"/>
      <c r="S17" s="397" t="s">
        <v>88</v>
      </c>
      <c r="T17" s="398">
        <v>0.018032407407407407</v>
      </c>
      <c r="U17" s="94">
        <v>6</v>
      </c>
      <c r="V17" s="95">
        <f t="shared" si="3"/>
        <v>0.003005401234567901</v>
      </c>
      <c r="W17" s="399">
        <v>0.01884259259259259</v>
      </c>
      <c r="X17" s="94">
        <v>6</v>
      </c>
      <c r="Y17" s="95">
        <f t="shared" si="4"/>
        <v>0.003140432098765432</v>
      </c>
      <c r="Z17" s="96">
        <v>0.021226851851851854</v>
      </c>
      <c r="AA17" s="94">
        <v>6</v>
      </c>
      <c r="AB17" s="268">
        <f t="shared" si="5"/>
        <v>0.003537808641975309</v>
      </c>
      <c r="AC17" s="400">
        <v>0.02428240740740741</v>
      </c>
      <c r="AD17" s="401">
        <v>6</v>
      </c>
      <c r="AE17" s="402">
        <f t="shared" si="6"/>
        <v>0.004047067901234568</v>
      </c>
      <c r="AF17" s="178">
        <v>0.018275462962962962</v>
      </c>
      <c r="AG17" s="94">
        <v>6</v>
      </c>
      <c r="AH17" s="95">
        <f t="shared" si="7"/>
        <v>0.0030459104938271604</v>
      </c>
      <c r="AI17" s="96">
        <v>0.017719907407407406</v>
      </c>
      <c r="AJ17" s="94">
        <v>6</v>
      </c>
      <c r="AK17" s="95">
        <f t="shared" si="8"/>
        <v>0.002953317901234568</v>
      </c>
      <c r="AL17" s="403">
        <v>0.018645833333333334</v>
      </c>
      <c r="AM17" s="98">
        <v>6.195</v>
      </c>
      <c r="AN17" s="95">
        <f t="shared" si="9"/>
        <v>0.0030098197471078825</v>
      </c>
      <c r="AO17" s="96"/>
      <c r="AP17" s="98"/>
      <c r="AQ17" s="95" t="e">
        <f t="shared" si="10"/>
        <v>#DIV/0!</v>
      </c>
      <c r="AR17" s="42">
        <v>1</v>
      </c>
      <c r="AS17" s="13"/>
      <c r="AT17" s="14"/>
      <c r="AU17" s="13"/>
      <c r="AV17" s="15"/>
      <c r="AW17" s="16"/>
      <c r="AX17" s="404"/>
    </row>
    <row r="18" spans="1:50" ht="11.25" customHeight="1">
      <c r="A18" s="85">
        <f t="shared" si="12"/>
        <v>15</v>
      </c>
      <c r="B18" s="389">
        <v>40</v>
      </c>
      <c r="C18" s="390" t="s">
        <v>118</v>
      </c>
      <c r="D18" s="391">
        <f t="shared" si="0"/>
        <v>0.14318287037037036</v>
      </c>
      <c r="E18" s="79">
        <f t="shared" si="11"/>
        <v>9.259259259261632E-05</v>
      </c>
      <c r="F18" s="86">
        <f t="shared" si="1"/>
        <v>42.195</v>
      </c>
      <c r="G18" s="87">
        <f t="shared" si="2"/>
        <v>0.0033933610705147617</v>
      </c>
      <c r="H18" s="88">
        <v>37</v>
      </c>
      <c r="I18" s="392">
        <v>36</v>
      </c>
      <c r="J18" s="393">
        <v>34</v>
      </c>
      <c r="K18" s="393">
        <v>40</v>
      </c>
      <c r="L18" s="392">
        <v>41</v>
      </c>
      <c r="M18" s="393">
        <v>35</v>
      </c>
      <c r="N18" s="394">
        <v>46</v>
      </c>
      <c r="O18" s="394"/>
      <c r="P18" s="91" t="s">
        <v>55</v>
      </c>
      <c r="Q18" s="395">
        <v>1942</v>
      </c>
      <c r="R18" s="396"/>
      <c r="S18" s="397" t="s">
        <v>88</v>
      </c>
      <c r="T18" s="398">
        <v>0.021550925925925928</v>
      </c>
      <c r="U18" s="94">
        <v>6</v>
      </c>
      <c r="V18" s="95">
        <f t="shared" si="3"/>
        <v>0.0035918209876543215</v>
      </c>
      <c r="W18" s="399">
        <v>0.020335648148148148</v>
      </c>
      <c r="X18" s="94">
        <v>6</v>
      </c>
      <c r="Y18" s="95">
        <f t="shared" si="4"/>
        <v>0.0033892746913580245</v>
      </c>
      <c r="Z18" s="96">
        <v>0.019525462962962963</v>
      </c>
      <c r="AA18" s="94">
        <v>6</v>
      </c>
      <c r="AB18" s="268">
        <f t="shared" si="5"/>
        <v>0.0032542438271604937</v>
      </c>
      <c r="AC18" s="400">
        <v>0.019247685185185184</v>
      </c>
      <c r="AD18" s="401">
        <v>6</v>
      </c>
      <c r="AE18" s="402">
        <f t="shared" si="6"/>
        <v>0.0032079475308641973</v>
      </c>
      <c r="AF18" s="178">
        <v>0.020810185185185185</v>
      </c>
      <c r="AG18" s="94">
        <v>6</v>
      </c>
      <c r="AH18" s="95">
        <f t="shared" si="7"/>
        <v>0.0034683641975308643</v>
      </c>
      <c r="AI18" s="96">
        <v>0.020023148148148148</v>
      </c>
      <c r="AJ18" s="94">
        <v>6</v>
      </c>
      <c r="AK18" s="95">
        <f t="shared" si="8"/>
        <v>0.0033371913580246913</v>
      </c>
      <c r="AL18" s="403">
        <v>0.021689814814814815</v>
      </c>
      <c r="AM18" s="98">
        <v>6.195</v>
      </c>
      <c r="AN18" s="95">
        <f t="shared" si="9"/>
        <v>0.0035011807610677665</v>
      </c>
      <c r="AO18" s="96"/>
      <c r="AP18" s="98"/>
      <c r="AQ18" s="95" t="e">
        <f t="shared" si="10"/>
        <v>#DIV/0!</v>
      </c>
      <c r="AR18" s="42">
        <v>1</v>
      </c>
      <c r="AS18" s="13"/>
      <c r="AT18" s="14"/>
      <c r="AU18" s="13"/>
      <c r="AV18" s="15"/>
      <c r="AW18" s="16"/>
      <c r="AX18" s="404"/>
    </row>
    <row r="19" spans="1:50" ht="11.25" customHeight="1">
      <c r="A19" s="85">
        <f t="shared" si="12"/>
        <v>16</v>
      </c>
      <c r="B19" s="389">
        <v>19</v>
      </c>
      <c r="C19" s="390" t="s">
        <v>91</v>
      </c>
      <c r="D19" s="391">
        <f t="shared" si="0"/>
        <v>0.14327546296296298</v>
      </c>
      <c r="E19" s="79">
        <f t="shared" si="11"/>
        <v>0.0034837962962962765</v>
      </c>
      <c r="F19" s="86">
        <f t="shared" si="1"/>
        <v>42.195</v>
      </c>
      <c r="G19" s="87">
        <f t="shared" si="2"/>
        <v>0.0033955554677796655</v>
      </c>
      <c r="H19" s="88">
        <v>31</v>
      </c>
      <c r="I19" s="392">
        <v>39</v>
      </c>
      <c r="J19" s="393">
        <v>48</v>
      </c>
      <c r="K19" s="393">
        <v>47</v>
      </c>
      <c r="L19" s="392">
        <v>34</v>
      </c>
      <c r="M19" s="393">
        <v>39</v>
      </c>
      <c r="N19" s="394">
        <v>42</v>
      </c>
      <c r="O19" s="394"/>
      <c r="P19" s="91" t="s">
        <v>55</v>
      </c>
      <c r="Q19" s="395">
        <v>1958</v>
      </c>
      <c r="R19" s="396"/>
      <c r="S19" s="397" t="s">
        <v>92</v>
      </c>
      <c r="T19" s="398">
        <v>0.020833333333333332</v>
      </c>
      <c r="U19" s="94">
        <v>6</v>
      </c>
      <c r="V19" s="95">
        <f t="shared" si="3"/>
        <v>0.003472222222222222</v>
      </c>
      <c r="W19" s="399">
        <v>0.020555555555555556</v>
      </c>
      <c r="X19" s="94">
        <v>6</v>
      </c>
      <c r="Y19" s="95">
        <f t="shared" si="4"/>
        <v>0.003425925925925926</v>
      </c>
      <c r="Z19" s="96">
        <v>0.021099537037037038</v>
      </c>
      <c r="AA19" s="94">
        <v>6</v>
      </c>
      <c r="AB19" s="268">
        <f t="shared" si="5"/>
        <v>0.00351658950617284</v>
      </c>
      <c r="AC19" s="400">
        <v>0.019849537037037037</v>
      </c>
      <c r="AD19" s="401">
        <v>6</v>
      </c>
      <c r="AE19" s="402">
        <f t="shared" si="6"/>
        <v>0.003308256172839506</v>
      </c>
      <c r="AF19" s="178">
        <v>0.020150462962962964</v>
      </c>
      <c r="AG19" s="94">
        <v>6</v>
      </c>
      <c r="AH19" s="95">
        <f t="shared" si="7"/>
        <v>0.0033584104938271606</v>
      </c>
      <c r="AI19" s="96">
        <v>0.02011574074074074</v>
      </c>
      <c r="AJ19" s="94">
        <v>6</v>
      </c>
      <c r="AK19" s="95">
        <f t="shared" si="8"/>
        <v>0.0033526234567901234</v>
      </c>
      <c r="AL19" s="399">
        <v>0.020671296296296295</v>
      </c>
      <c r="AM19" s="98">
        <v>6.195</v>
      </c>
      <c r="AN19" s="95">
        <f t="shared" si="9"/>
        <v>0.0033367709921382233</v>
      </c>
      <c r="AO19" s="96"/>
      <c r="AP19" s="98"/>
      <c r="AQ19" s="95" t="e">
        <f t="shared" si="10"/>
        <v>#DIV/0!</v>
      </c>
      <c r="AR19" s="42">
        <v>1</v>
      </c>
      <c r="AW19" s="16"/>
      <c r="AX19" s="404"/>
    </row>
    <row r="20" spans="1:50" ht="11.25" customHeight="1">
      <c r="A20" s="85">
        <f t="shared" si="12"/>
        <v>17</v>
      </c>
      <c r="B20" s="389">
        <v>23</v>
      </c>
      <c r="C20" s="390" t="s">
        <v>96</v>
      </c>
      <c r="D20" s="391">
        <f t="shared" si="0"/>
        <v>0.14675925925925926</v>
      </c>
      <c r="E20" s="79">
        <f t="shared" si="11"/>
        <v>0.012129629629629629</v>
      </c>
      <c r="F20" s="86">
        <f t="shared" si="1"/>
        <v>42.195</v>
      </c>
      <c r="G20" s="87">
        <f t="shared" si="2"/>
        <v>0.0034781196648716495</v>
      </c>
      <c r="H20" s="88">
        <v>33</v>
      </c>
      <c r="I20" s="392">
        <v>40</v>
      </c>
      <c r="J20" s="393">
        <v>47</v>
      </c>
      <c r="K20" s="393">
        <v>55</v>
      </c>
      <c r="L20" s="392">
        <v>36</v>
      </c>
      <c r="M20" s="393">
        <v>45</v>
      </c>
      <c r="N20" s="394">
        <v>49</v>
      </c>
      <c r="O20" s="394"/>
      <c r="P20" s="91" t="s">
        <v>55</v>
      </c>
      <c r="Q20" s="395">
        <v>1949</v>
      </c>
      <c r="R20" s="396"/>
      <c r="S20" s="397" t="s">
        <v>97</v>
      </c>
      <c r="T20" s="398">
        <v>0.021215277777777777</v>
      </c>
      <c r="U20" s="94">
        <v>6</v>
      </c>
      <c r="V20" s="95">
        <f t="shared" si="3"/>
        <v>0.0035358796296296297</v>
      </c>
      <c r="W20" s="399">
        <v>0.020590277777777777</v>
      </c>
      <c r="X20" s="94">
        <v>6</v>
      </c>
      <c r="Y20" s="95">
        <f t="shared" si="4"/>
        <v>0.003431712962962963</v>
      </c>
      <c r="Z20" s="96">
        <v>0.021053240740740744</v>
      </c>
      <c r="AA20" s="94">
        <v>6</v>
      </c>
      <c r="AB20" s="268">
        <f t="shared" si="5"/>
        <v>0.003508873456790124</v>
      </c>
      <c r="AC20" s="400">
        <v>0.02079861111111111</v>
      </c>
      <c r="AD20" s="401">
        <v>6</v>
      </c>
      <c r="AE20" s="402">
        <f t="shared" si="6"/>
        <v>0.0034664351851851852</v>
      </c>
      <c r="AF20" s="178">
        <v>0.020405092592592593</v>
      </c>
      <c r="AG20" s="94">
        <v>6</v>
      </c>
      <c r="AH20" s="95">
        <f t="shared" si="7"/>
        <v>0.003400848765432099</v>
      </c>
      <c r="AI20" s="96">
        <v>0.020625</v>
      </c>
      <c r="AJ20" s="94">
        <v>6</v>
      </c>
      <c r="AK20" s="95">
        <f t="shared" si="8"/>
        <v>0.0034375</v>
      </c>
      <c r="AL20" s="399">
        <v>0.02207175925925926</v>
      </c>
      <c r="AM20" s="98">
        <v>6.195</v>
      </c>
      <c r="AN20" s="95">
        <f t="shared" si="9"/>
        <v>0.0035628344244163454</v>
      </c>
      <c r="AO20" s="96"/>
      <c r="AP20" s="98"/>
      <c r="AQ20" s="95" t="e">
        <f t="shared" si="10"/>
        <v>#DIV/0!</v>
      </c>
      <c r="AR20" s="42">
        <v>1</v>
      </c>
      <c r="AS20" s="405">
        <f>D20+AO20</f>
        <v>0.14675925925925926</v>
      </c>
      <c r="AT20" s="406">
        <f>F20+AP20</f>
        <v>42.195</v>
      </c>
      <c r="AU20" s="405">
        <f>AS20/AT20</f>
        <v>0.0034781196648716495</v>
      </c>
      <c r="AV20" s="407"/>
      <c r="AW20" s="16"/>
      <c r="AX20" s="404"/>
    </row>
    <row r="21" spans="1:57" s="84" customFormat="1" ht="11.25" customHeight="1">
      <c r="A21" s="99">
        <f t="shared" si="12"/>
        <v>18</v>
      </c>
      <c r="B21" s="103">
        <v>44</v>
      </c>
      <c r="C21" s="104" t="s">
        <v>123</v>
      </c>
      <c r="D21" s="105">
        <f t="shared" si="0"/>
        <v>0.15888888888888889</v>
      </c>
      <c r="E21" s="106">
        <f t="shared" si="11"/>
        <v>0.004120370370370385</v>
      </c>
      <c r="F21" s="107">
        <f t="shared" si="1"/>
        <v>42.195</v>
      </c>
      <c r="G21" s="108">
        <f t="shared" si="2"/>
        <v>0.0037655857065739752</v>
      </c>
      <c r="H21" s="109">
        <v>39</v>
      </c>
      <c r="I21" s="110">
        <v>45</v>
      </c>
      <c r="J21" s="111">
        <v>55</v>
      </c>
      <c r="K21" s="111">
        <v>62</v>
      </c>
      <c r="L21" s="110">
        <v>49</v>
      </c>
      <c r="M21" s="111">
        <v>58</v>
      </c>
      <c r="N21" s="112">
        <v>57</v>
      </c>
      <c r="O21" s="112"/>
      <c r="P21" s="113" t="s">
        <v>56</v>
      </c>
      <c r="Q21" s="114">
        <v>1975</v>
      </c>
      <c r="R21" s="115"/>
      <c r="S21" s="116" t="s">
        <v>124</v>
      </c>
      <c r="T21" s="117">
        <v>0.022673611111111113</v>
      </c>
      <c r="U21" s="101">
        <v>6</v>
      </c>
      <c r="V21" s="81">
        <f t="shared" si="3"/>
        <v>0.0037789351851851855</v>
      </c>
      <c r="W21" s="80">
        <v>0.02245370370370371</v>
      </c>
      <c r="X21" s="101">
        <v>6</v>
      </c>
      <c r="Y21" s="81">
        <f t="shared" si="4"/>
        <v>0.003742283950617285</v>
      </c>
      <c r="Z21" s="100">
        <v>0.022511574074074073</v>
      </c>
      <c r="AA21" s="101">
        <v>6</v>
      </c>
      <c r="AB21" s="269">
        <f t="shared" si="5"/>
        <v>0.003751929012345679</v>
      </c>
      <c r="AC21" s="146">
        <v>0.02172453703703704</v>
      </c>
      <c r="AD21" s="273">
        <v>6</v>
      </c>
      <c r="AE21" s="127">
        <f t="shared" si="6"/>
        <v>0.0036207561728395063</v>
      </c>
      <c r="AF21" s="183">
        <v>0.021979166666666664</v>
      </c>
      <c r="AG21" s="101">
        <v>6</v>
      </c>
      <c r="AH21" s="81">
        <f t="shared" si="7"/>
        <v>0.003663194444444444</v>
      </c>
      <c r="AI21" s="100">
        <v>0.023923611111111114</v>
      </c>
      <c r="AJ21" s="101">
        <v>6</v>
      </c>
      <c r="AK21" s="81">
        <f t="shared" si="8"/>
        <v>0.003987268518518519</v>
      </c>
      <c r="AL21" s="124">
        <v>0.023622685185185188</v>
      </c>
      <c r="AM21" s="102">
        <v>6.195</v>
      </c>
      <c r="AN21" s="81">
        <f t="shared" si="9"/>
        <v>0.0038131856634681495</v>
      </c>
      <c r="AO21" s="100"/>
      <c r="AP21" s="102"/>
      <c r="AQ21" s="81" t="e">
        <f t="shared" si="10"/>
        <v>#DIV/0!</v>
      </c>
      <c r="AR21" s="42">
        <v>1</v>
      </c>
      <c r="AS21" s="28"/>
      <c r="AT21" s="29"/>
      <c r="AU21" s="28"/>
      <c r="AV21" s="30"/>
      <c r="AW21" s="26"/>
      <c r="AX21" s="27"/>
      <c r="AY21" s="83"/>
      <c r="AZ21" s="83"/>
      <c r="BA21" s="83"/>
      <c r="BB21" s="83"/>
      <c r="BC21" s="83"/>
      <c r="BD21" s="83"/>
      <c r="BE21" s="83"/>
    </row>
    <row r="22" spans="1:50" ht="11.25" customHeight="1">
      <c r="A22" s="85">
        <f t="shared" si="12"/>
        <v>19</v>
      </c>
      <c r="B22" s="389">
        <v>35</v>
      </c>
      <c r="C22" s="390" t="s">
        <v>111</v>
      </c>
      <c r="D22" s="391">
        <f t="shared" si="0"/>
        <v>0.16300925925925927</v>
      </c>
      <c r="E22" s="79">
        <f t="shared" si="11"/>
        <v>0.03813657407407406</v>
      </c>
      <c r="F22" s="86">
        <f t="shared" si="1"/>
        <v>42.195</v>
      </c>
      <c r="G22" s="87">
        <f t="shared" si="2"/>
        <v>0.0038632363848621703</v>
      </c>
      <c r="H22" s="88">
        <v>49</v>
      </c>
      <c r="I22" s="392">
        <v>53</v>
      </c>
      <c r="J22" s="393">
        <v>56</v>
      </c>
      <c r="K22" s="393">
        <v>65</v>
      </c>
      <c r="L22" s="392">
        <v>54</v>
      </c>
      <c r="M22" s="393">
        <v>55</v>
      </c>
      <c r="N22" s="394">
        <v>53</v>
      </c>
      <c r="O22" s="394"/>
      <c r="P22" s="91" t="s">
        <v>55</v>
      </c>
      <c r="Q22" s="395">
        <v>1940</v>
      </c>
      <c r="R22" s="396"/>
      <c r="S22" s="397" t="s">
        <v>24</v>
      </c>
      <c r="T22" s="398">
        <v>0.025486111111111112</v>
      </c>
      <c r="U22" s="94">
        <v>6</v>
      </c>
      <c r="V22" s="95">
        <f t="shared" si="3"/>
        <v>0.004247685185185185</v>
      </c>
      <c r="W22" s="399">
        <v>0.024814814814814817</v>
      </c>
      <c r="X22" s="94">
        <v>6</v>
      </c>
      <c r="Y22" s="95">
        <f t="shared" si="4"/>
        <v>0.004135802469135803</v>
      </c>
      <c r="Z22" s="96">
        <v>0.02269675925925926</v>
      </c>
      <c r="AA22" s="94">
        <v>6</v>
      </c>
      <c r="AB22" s="268">
        <f t="shared" si="5"/>
        <v>0.0037827932098765432</v>
      </c>
      <c r="AC22" s="400">
        <v>0.022546296296296297</v>
      </c>
      <c r="AD22" s="401">
        <v>6</v>
      </c>
      <c r="AE22" s="402">
        <f t="shared" si="6"/>
        <v>0.003757716049382716</v>
      </c>
      <c r="AF22" s="178">
        <v>0.022372685185185186</v>
      </c>
      <c r="AG22" s="94">
        <v>6</v>
      </c>
      <c r="AH22" s="95">
        <f t="shared" si="7"/>
        <v>0.003728780864197531</v>
      </c>
      <c r="AI22" s="96">
        <v>0.02246527777777778</v>
      </c>
      <c r="AJ22" s="94">
        <v>6</v>
      </c>
      <c r="AK22" s="95">
        <f t="shared" si="8"/>
        <v>0.003744212962962963</v>
      </c>
      <c r="AL22" s="399">
        <v>0.02262731481481482</v>
      </c>
      <c r="AM22" s="98">
        <v>6.195</v>
      </c>
      <c r="AN22" s="95">
        <f t="shared" si="9"/>
        <v>0.0036525124801960965</v>
      </c>
      <c r="AO22" s="96"/>
      <c r="AP22" s="98"/>
      <c r="AQ22" s="95" t="e">
        <f t="shared" si="10"/>
        <v>#DIV/0!</v>
      </c>
      <c r="AR22" s="42">
        <v>1</v>
      </c>
      <c r="AS22" s="13"/>
      <c r="AT22" s="14"/>
      <c r="AU22" s="13"/>
      <c r="AV22" s="15"/>
      <c r="AW22" s="16"/>
      <c r="AX22" s="404"/>
    </row>
    <row r="23" spans="1:57" s="532" customFormat="1" ht="11.25" customHeight="1" thickBot="1">
      <c r="A23" s="280">
        <f t="shared" si="12"/>
        <v>20</v>
      </c>
      <c r="B23" s="301">
        <v>47</v>
      </c>
      <c r="C23" s="302" t="s">
        <v>127</v>
      </c>
      <c r="D23" s="152">
        <f t="shared" si="0"/>
        <v>0.20114583333333333</v>
      </c>
      <c r="E23" s="153"/>
      <c r="F23" s="154">
        <f t="shared" si="1"/>
        <v>42.195</v>
      </c>
      <c r="G23" s="155">
        <f t="shared" si="2"/>
        <v>0.004767053758344196</v>
      </c>
      <c r="H23" s="156">
        <v>53</v>
      </c>
      <c r="I23" s="164">
        <v>60</v>
      </c>
      <c r="J23" s="165">
        <v>65</v>
      </c>
      <c r="K23" s="165">
        <v>68</v>
      </c>
      <c r="L23" s="164">
        <v>61</v>
      </c>
      <c r="M23" s="165">
        <v>61</v>
      </c>
      <c r="N23" s="166">
        <v>66</v>
      </c>
      <c r="O23" s="166"/>
      <c r="P23" s="157" t="s">
        <v>56</v>
      </c>
      <c r="Q23" s="167">
        <v>1977</v>
      </c>
      <c r="R23" s="168"/>
      <c r="S23" s="169" t="s">
        <v>67</v>
      </c>
      <c r="T23" s="309">
        <v>0.029456018518518517</v>
      </c>
      <c r="U23" s="158">
        <v>6</v>
      </c>
      <c r="V23" s="147">
        <f t="shared" si="3"/>
        <v>0.004909336419753086</v>
      </c>
      <c r="W23" s="159">
        <v>0.029050925925925928</v>
      </c>
      <c r="X23" s="158">
        <v>6</v>
      </c>
      <c r="Y23" s="147">
        <f t="shared" si="4"/>
        <v>0.004841820987654321</v>
      </c>
      <c r="Z23" s="160">
        <v>0.029629629629629627</v>
      </c>
      <c r="AA23" s="158">
        <v>6</v>
      </c>
      <c r="AB23" s="270">
        <f t="shared" si="5"/>
        <v>0.0049382716049382715</v>
      </c>
      <c r="AC23" s="171">
        <v>0.02820601851851852</v>
      </c>
      <c r="AD23" s="295">
        <v>6</v>
      </c>
      <c r="AE23" s="281">
        <f t="shared" si="6"/>
        <v>0.004701003086419753</v>
      </c>
      <c r="AF23" s="282">
        <v>0.027696759259259258</v>
      </c>
      <c r="AG23" s="158">
        <v>6</v>
      </c>
      <c r="AH23" s="147">
        <f t="shared" si="7"/>
        <v>0.004616126543209876</v>
      </c>
      <c r="AI23" s="160">
        <v>0.030034722222222223</v>
      </c>
      <c r="AJ23" s="158">
        <v>6</v>
      </c>
      <c r="AK23" s="147">
        <f t="shared" si="8"/>
        <v>0.005005787037037037</v>
      </c>
      <c r="AL23" s="462">
        <v>0.027071759259259257</v>
      </c>
      <c r="AM23" s="529">
        <v>6.195</v>
      </c>
      <c r="AN23" s="147">
        <f t="shared" si="9"/>
        <v>0.004369936926434101</v>
      </c>
      <c r="AO23" s="160"/>
      <c r="AP23" s="283"/>
      <c r="AQ23" s="147" t="e">
        <f t="shared" si="10"/>
        <v>#DIV/0!</v>
      </c>
      <c r="AR23" s="463">
        <v>1</v>
      </c>
      <c r="AS23" s="464"/>
      <c r="AT23" s="464"/>
      <c r="AU23" s="465"/>
      <c r="AV23" s="466"/>
      <c r="AW23" s="530"/>
      <c r="AX23" s="531"/>
      <c r="AY23" s="465"/>
      <c r="AZ23" s="465"/>
      <c r="BA23" s="465"/>
      <c r="BB23" s="465"/>
      <c r="BC23" s="465"/>
      <c r="BD23" s="465"/>
      <c r="BE23" s="465"/>
    </row>
    <row r="24" spans="1:48" ht="11.25" customHeight="1">
      <c r="A24" s="85">
        <f t="shared" si="12"/>
        <v>21</v>
      </c>
      <c r="B24" s="412">
        <v>37</v>
      </c>
      <c r="C24" s="413" t="s">
        <v>113</v>
      </c>
      <c r="D24" s="391">
        <f t="shared" si="0"/>
        <v>0.08512731481481481</v>
      </c>
      <c r="E24" s="79">
        <f t="shared" si="11"/>
        <v>0.0010995370370370378</v>
      </c>
      <c r="F24" s="86">
        <f t="shared" si="1"/>
        <v>36.195</v>
      </c>
      <c r="G24" s="87">
        <f t="shared" si="2"/>
        <v>0.00235190813136662</v>
      </c>
      <c r="H24" s="88">
        <v>2</v>
      </c>
      <c r="I24" s="89">
        <v>1</v>
      </c>
      <c r="J24" s="88"/>
      <c r="K24" s="88">
        <v>2</v>
      </c>
      <c r="L24" s="89">
        <v>1</v>
      </c>
      <c r="M24" s="88">
        <v>1</v>
      </c>
      <c r="N24" s="90">
        <v>2</v>
      </c>
      <c r="O24" s="90"/>
      <c r="P24" s="91" t="s">
        <v>55</v>
      </c>
      <c r="Q24" s="91">
        <v>1979</v>
      </c>
      <c r="R24" s="92"/>
      <c r="S24" s="93" t="s">
        <v>114</v>
      </c>
      <c r="T24" s="414">
        <v>0.014328703703703703</v>
      </c>
      <c r="U24" s="94">
        <v>6</v>
      </c>
      <c r="V24" s="95">
        <f t="shared" si="3"/>
        <v>0.0023881172839506173</v>
      </c>
      <c r="W24" s="415">
        <v>0.014224537037037037</v>
      </c>
      <c r="X24" s="94">
        <v>6</v>
      </c>
      <c r="Y24" s="95">
        <f t="shared" si="4"/>
        <v>0.002370756172839506</v>
      </c>
      <c r="Z24" s="96"/>
      <c r="AA24" s="94"/>
      <c r="AB24" s="268"/>
      <c r="AC24" s="97">
        <v>0.014131944444444445</v>
      </c>
      <c r="AD24" s="416">
        <v>6</v>
      </c>
      <c r="AE24" s="95">
        <f t="shared" si="6"/>
        <v>0.0023553240740740744</v>
      </c>
      <c r="AF24" s="178">
        <v>0.013877314814814815</v>
      </c>
      <c r="AG24" s="94">
        <v>6</v>
      </c>
      <c r="AH24" s="95">
        <f t="shared" si="7"/>
        <v>0.0023128858024691356</v>
      </c>
      <c r="AI24" s="96">
        <v>0.013900462962962962</v>
      </c>
      <c r="AJ24" s="94">
        <v>6</v>
      </c>
      <c r="AK24" s="95">
        <f t="shared" si="8"/>
        <v>0.0023167438271604938</v>
      </c>
      <c r="AL24" s="437">
        <v>0.014664351851851852</v>
      </c>
      <c r="AM24" s="98">
        <v>6.195</v>
      </c>
      <c r="AN24" s="95">
        <f t="shared" si="9"/>
        <v>0.0023671270140196692</v>
      </c>
      <c r="AO24" s="96"/>
      <c r="AP24" s="98"/>
      <c r="AQ24" s="95"/>
      <c r="AR24" s="82">
        <v>1</v>
      </c>
      <c r="AS24" s="13"/>
      <c r="AT24" s="14"/>
      <c r="AU24" s="13"/>
      <c r="AV24" s="15"/>
    </row>
    <row r="25" spans="1:48" ht="11.25" customHeight="1">
      <c r="A25" s="85">
        <f t="shared" si="12"/>
        <v>22</v>
      </c>
      <c r="B25" s="389">
        <v>72</v>
      </c>
      <c r="C25" s="390" t="s">
        <v>156</v>
      </c>
      <c r="D25" s="391">
        <f t="shared" si="0"/>
        <v>0.08622685185185185</v>
      </c>
      <c r="E25" s="79">
        <f t="shared" si="11"/>
        <v>0.0002546296296296463</v>
      </c>
      <c r="F25" s="86">
        <f t="shared" si="1"/>
        <v>36.195</v>
      </c>
      <c r="G25" s="87">
        <f t="shared" si="2"/>
        <v>0.002382286278542667</v>
      </c>
      <c r="H25" s="88"/>
      <c r="I25" s="392">
        <v>2</v>
      </c>
      <c r="J25" s="393">
        <v>2</v>
      </c>
      <c r="K25" s="393">
        <v>3</v>
      </c>
      <c r="L25" s="392">
        <v>2</v>
      </c>
      <c r="M25" s="393">
        <v>2</v>
      </c>
      <c r="N25" s="394">
        <v>3</v>
      </c>
      <c r="O25" s="394"/>
      <c r="P25" s="91" t="s">
        <v>55</v>
      </c>
      <c r="Q25" s="395">
        <v>1973</v>
      </c>
      <c r="R25" s="396"/>
      <c r="S25" s="397" t="s">
        <v>157</v>
      </c>
      <c r="T25" s="408"/>
      <c r="U25" s="94"/>
      <c r="V25" s="95"/>
      <c r="W25" s="403">
        <v>0.014560185185185183</v>
      </c>
      <c r="X25" s="94">
        <v>6</v>
      </c>
      <c r="Y25" s="95">
        <f t="shared" si="4"/>
        <v>0.002426697530864197</v>
      </c>
      <c r="Z25" s="96">
        <v>0.014560185185185183</v>
      </c>
      <c r="AA25" s="94">
        <v>6</v>
      </c>
      <c r="AB25" s="268">
        <f aca="true" t="shared" si="13" ref="AB25:AB35">Z25/AA25</f>
        <v>0.002426697530864197</v>
      </c>
      <c r="AC25" s="400">
        <v>0.014155092592592592</v>
      </c>
      <c r="AD25" s="409">
        <v>6</v>
      </c>
      <c r="AE25" s="402">
        <f t="shared" si="6"/>
        <v>0.002359182098765432</v>
      </c>
      <c r="AF25" s="178">
        <v>0.014212962962962962</v>
      </c>
      <c r="AG25" s="94">
        <v>6</v>
      </c>
      <c r="AH25" s="95">
        <f t="shared" si="7"/>
        <v>0.002368827160493827</v>
      </c>
      <c r="AI25" s="96">
        <v>0.0140625</v>
      </c>
      <c r="AJ25" s="94">
        <v>6</v>
      </c>
      <c r="AK25" s="95">
        <f t="shared" si="8"/>
        <v>0.00234375</v>
      </c>
      <c r="AL25" s="403">
        <v>0.014675925925925926</v>
      </c>
      <c r="AM25" s="98">
        <v>6.195</v>
      </c>
      <c r="AN25" s="95">
        <f t="shared" si="9"/>
        <v>0.002368995306848414</v>
      </c>
      <c r="AO25" s="96"/>
      <c r="AP25" s="98"/>
      <c r="AQ25" s="95"/>
      <c r="AR25" s="82">
        <v>1</v>
      </c>
      <c r="AS25" s="13"/>
      <c r="AT25" s="14"/>
      <c r="AU25" s="13"/>
      <c r="AV25" s="15"/>
    </row>
    <row r="26" spans="1:50" ht="11.25" customHeight="1">
      <c r="A26" s="85">
        <f t="shared" si="12"/>
        <v>23</v>
      </c>
      <c r="B26" s="389">
        <v>49</v>
      </c>
      <c r="C26" s="390" t="s">
        <v>129</v>
      </c>
      <c r="D26" s="391">
        <f t="shared" si="0"/>
        <v>0.08648148148148149</v>
      </c>
      <c r="E26" s="79">
        <f t="shared" si="11"/>
        <v>0.003229166666666644</v>
      </c>
      <c r="F26" s="86">
        <f t="shared" si="1"/>
        <v>36.195</v>
      </c>
      <c r="G26" s="87">
        <f t="shared" si="2"/>
        <v>0.0023893212178887</v>
      </c>
      <c r="H26" s="88">
        <v>1</v>
      </c>
      <c r="I26" s="392">
        <v>4</v>
      </c>
      <c r="J26" s="393">
        <v>1</v>
      </c>
      <c r="K26" s="393">
        <v>1</v>
      </c>
      <c r="L26" s="392"/>
      <c r="M26" s="393">
        <v>3</v>
      </c>
      <c r="N26" s="394">
        <v>1</v>
      </c>
      <c r="O26" s="394"/>
      <c r="P26" s="91" t="s">
        <v>55</v>
      </c>
      <c r="Q26" s="395">
        <v>1987</v>
      </c>
      <c r="R26" s="396"/>
      <c r="S26" s="397" t="s">
        <v>130</v>
      </c>
      <c r="T26" s="398">
        <v>0.014166666666666666</v>
      </c>
      <c r="U26" s="94">
        <v>6</v>
      </c>
      <c r="V26" s="95">
        <f>T26/U26</f>
        <v>0.002361111111111111</v>
      </c>
      <c r="W26" s="403">
        <v>0.014930555555555556</v>
      </c>
      <c r="X26" s="94">
        <v>6</v>
      </c>
      <c r="Y26" s="95">
        <f t="shared" si="4"/>
        <v>0.002488425925925926</v>
      </c>
      <c r="Z26" s="96">
        <v>0.014363425925925925</v>
      </c>
      <c r="AA26" s="94">
        <v>6</v>
      </c>
      <c r="AB26" s="268">
        <f t="shared" si="13"/>
        <v>0.002393904320987654</v>
      </c>
      <c r="AC26" s="400">
        <v>0.0140625</v>
      </c>
      <c r="AD26" s="401">
        <v>6</v>
      </c>
      <c r="AE26" s="402">
        <f t="shared" si="6"/>
        <v>0.00234375</v>
      </c>
      <c r="AF26" s="178"/>
      <c r="AG26" s="94"/>
      <c r="AH26" s="95"/>
      <c r="AI26" s="96">
        <v>0.014548611111111111</v>
      </c>
      <c r="AJ26" s="94">
        <v>6</v>
      </c>
      <c r="AK26" s="95">
        <f t="shared" si="8"/>
        <v>0.0024247685185185184</v>
      </c>
      <c r="AL26" s="399">
        <v>0.014409722222222221</v>
      </c>
      <c r="AM26" s="98">
        <v>6.195</v>
      </c>
      <c r="AN26" s="95">
        <f t="shared" si="9"/>
        <v>0.002326024571787283</v>
      </c>
      <c r="AO26" s="96"/>
      <c r="AP26" s="98"/>
      <c r="AQ26" s="95" t="e">
        <f>AO26/AP26</f>
        <v>#DIV/0!</v>
      </c>
      <c r="AR26" s="82">
        <v>1</v>
      </c>
      <c r="AS26" s="420"/>
      <c r="AT26" s="420"/>
      <c r="AU26" s="420"/>
      <c r="AV26" s="420"/>
      <c r="AW26" s="16"/>
      <c r="AX26" s="404"/>
    </row>
    <row r="27" spans="1:48" ht="11.25" customHeight="1">
      <c r="A27" s="85">
        <f t="shared" si="12"/>
        <v>24</v>
      </c>
      <c r="B27" s="389">
        <v>56</v>
      </c>
      <c r="C27" s="390" t="s">
        <v>138</v>
      </c>
      <c r="D27" s="391">
        <f t="shared" si="0"/>
        <v>0.08971064814814814</v>
      </c>
      <c r="E27" s="79">
        <f t="shared" si="11"/>
        <v>0.01728009259259261</v>
      </c>
      <c r="F27" s="86">
        <f t="shared" si="1"/>
        <v>36.195</v>
      </c>
      <c r="G27" s="87">
        <f t="shared" si="2"/>
        <v>0.0024785370395951963</v>
      </c>
      <c r="H27" s="88"/>
      <c r="I27" s="392">
        <v>7</v>
      </c>
      <c r="J27" s="393">
        <v>3</v>
      </c>
      <c r="K27" s="393">
        <v>4</v>
      </c>
      <c r="L27" s="392">
        <v>4</v>
      </c>
      <c r="M27" s="393">
        <v>5</v>
      </c>
      <c r="N27" s="394">
        <v>4</v>
      </c>
      <c r="O27" s="394"/>
      <c r="P27" s="91" t="s">
        <v>55</v>
      </c>
      <c r="Q27" s="395">
        <v>1972</v>
      </c>
      <c r="R27" s="396"/>
      <c r="S27" s="397" t="s">
        <v>137</v>
      </c>
      <c r="T27" s="398"/>
      <c r="U27" s="94"/>
      <c r="V27" s="95"/>
      <c r="W27" s="403">
        <v>0.01511574074074074</v>
      </c>
      <c r="X27" s="94">
        <v>6</v>
      </c>
      <c r="Y27" s="95">
        <f t="shared" si="4"/>
        <v>0.00251929012345679</v>
      </c>
      <c r="Z27" s="96">
        <v>0.014814814814814814</v>
      </c>
      <c r="AA27" s="94">
        <v>6</v>
      </c>
      <c r="AB27" s="268">
        <f t="shared" si="13"/>
        <v>0.0024691358024691358</v>
      </c>
      <c r="AC27" s="400">
        <v>0.014791666666666668</v>
      </c>
      <c r="AD27" s="401">
        <v>6</v>
      </c>
      <c r="AE27" s="402">
        <f t="shared" si="6"/>
        <v>0.002465277777777778</v>
      </c>
      <c r="AF27" s="178">
        <v>0.014965277777777779</v>
      </c>
      <c r="AG27" s="94">
        <v>6</v>
      </c>
      <c r="AH27" s="95">
        <f aca="true" t="shared" si="14" ref="AH27:AH33">AF27/AG27</f>
        <v>0.0024942129629629633</v>
      </c>
      <c r="AI27" s="96">
        <v>0.01486111111111111</v>
      </c>
      <c r="AJ27" s="94">
        <v>6</v>
      </c>
      <c r="AK27" s="95">
        <f t="shared" si="8"/>
        <v>0.0024768518518518516</v>
      </c>
      <c r="AL27" s="403">
        <v>0.015162037037037036</v>
      </c>
      <c r="AM27" s="98">
        <v>6.195</v>
      </c>
      <c r="AN27" s="95">
        <f t="shared" si="9"/>
        <v>0.0024474636056556957</v>
      </c>
      <c r="AO27" s="96"/>
      <c r="AP27" s="98"/>
      <c r="AQ27" s="95"/>
      <c r="AR27" s="82">
        <v>1</v>
      </c>
      <c r="AS27" s="13"/>
      <c r="AT27" s="14"/>
      <c r="AU27" s="13"/>
      <c r="AV27" s="15"/>
    </row>
    <row r="28" spans="1:44" ht="11.25" customHeight="1">
      <c r="A28" s="85">
        <f t="shared" si="12"/>
        <v>25</v>
      </c>
      <c r="B28" s="389">
        <v>4</v>
      </c>
      <c r="C28" s="390" t="s">
        <v>71</v>
      </c>
      <c r="D28" s="391">
        <f t="shared" si="0"/>
        <v>0.10699074074074075</v>
      </c>
      <c r="E28" s="79">
        <f t="shared" si="11"/>
        <v>0.0012152777777777735</v>
      </c>
      <c r="F28" s="86">
        <f t="shared" si="1"/>
        <v>36.195</v>
      </c>
      <c r="G28" s="87">
        <f t="shared" si="2"/>
        <v>0.002955953605214553</v>
      </c>
      <c r="H28" s="88">
        <v>22</v>
      </c>
      <c r="I28" s="392">
        <v>16</v>
      </c>
      <c r="J28" s="393">
        <v>17</v>
      </c>
      <c r="K28" s="393">
        <v>24</v>
      </c>
      <c r="L28" s="392">
        <v>23</v>
      </c>
      <c r="M28" s="393"/>
      <c r="N28" s="394">
        <v>31</v>
      </c>
      <c r="O28" s="394"/>
      <c r="P28" s="91" t="s">
        <v>55</v>
      </c>
      <c r="Q28" s="395">
        <v>1978</v>
      </c>
      <c r="R28" s="396"/>
      <c r="S28" s="502"/>
      <c r="T28" s="398">
        <v>0.018287037037037036</v>
      </c>
      <c r="U28" s="94">
        <v>6</v>
      </c>
      <c r="V28" s="95">
        <f>T28/U28</f>
        <v>0.0030478395061728394</v>
      </c>
      <c r="W28" s="399">
        <v>0.017453703703703704</v>
      </c>
      <c r="X28" s="94">
        <v>6</v>
      </c>
      <c r="Y28" s="95">
        <f t="shared" si="4"/>
        <v>0.0029089506172839505</v>
      </c>
      <c r="Z28" s="96">
        <v>0.01734953703703704</v>
      </c>
      <c r="AA28" s="94">
        <v>6</v>
      </c>
      <c r="AB28" s="268">
        <f t="shared" si="13"/>
        <v>0.0028915895061728397</v>
      </c>
      <c r="AC28" s="400">
        <v>0.01702546296296296</v>
      </c>
      <c r="AD28" s="401">
        <v>6</v>
      </c>
      <c r="AE28" s="402">
        <f t="shared" si="6"/>
        <v>0.002837577160493827</v>
      </c>
      <c r="AF28" s="178">
        <v>0.01767361111111111</v>
      </c>
      <c r="AG28" s="94">
        <v>6</v>
      </c>
      <c r="AH28" s="95">
        <f t="shared" si="14"/>
        <v>0.0029456018518518516</v>
      </c>
      <c r="AI28" s="96"/>
      <c r="AJ28" s="94"/>
      <c r="AK28" s="95"/>
      <c r="AL28" s="399">
        <v>0.01920138888888889</v>
      </c>
      <c r="AM28" s="98">
        <v>6.195</v>
      </c>
      <c r="AN28" s="95">
        <f t="shared" si="9"/>
        <v>0.003099497802887633</v>
      </c>
      <c r="AO28" s="96"/>
      <c r="AP28" s="98"/>
      <c r="AQ28" s="95" t="e">
        <f>AO28/AP28</f>
        <v>#DIV/0!</v>
      </c>
      <c r="AR28" s="42">
        <v>1</v>
      </c>
    </row>
    <row r="29" spans="1:57" s="526" customFormat="1" ht="11.25" customHeight="1">
      <c r="A29" s="99">
        <f t="shared" si="12"/>
        <v>26</v>
      </c>
      <c r="B29" s="103">
        <v>30</v>
      </c>
      <c r="C29" s="104" t="s">
        <v>57</v>
      </c>
      <c r="D29" s="105">
        <f t="shared" si="0"/>
        <v>0.10820601851851852</v>
      </c>
      <c r="E29" s="106">
        <f t="shared" si="11"/>
        <v>0.013900462962962962</v>
      </c>
      <c r="F29" s="107">
        <f t="shared" si="1"/>
        <v>36.195</v>
      </c>
      <c r="G29" s="108">
        <f t="shared" si="2"/>
        <v>0.0029895294520933422</v>
      </c>
      <c r="H29" s="109">
        <v>20</v>
      </c>
      <c r="I29" s="110">
        <v>19</v>
      </c>
      <c r="J29" s="111">
        <v>20</v>
      </c>
      <c r="K29" s="111"/>
      <c r="L29" s="110">
        <v>26</v>
      </c>
      <c r="M29" s="111">
        <v>26</v>
      </c>
      <c r="N29" s="112">
        <v>26</v>
      </c>
      <c r="O29" s="112"/>
      <c r="P29" s="113" t="s">
        <v>56</v>
      </c>
      <c r="Q29" s="114">
        <v>1982</v>
      </c>
      <c r="R29" s="115"/>
      <c r="S29" s="116"/>
      <c r="T29" s="285">
        <v>0.01815972222222222</v>
      </c>
      <c r="U29" s="101">
        <v>6</v>
      </c>
      <c r="V29" s="81">
        <f>T29/U29</f>
        <v>0.00302662037037037</v>
      </c>
      <c r="W29" s="303">
        <v>0.017858796296296296</v>
      </c>
      <c r="X29" s="101">
        <v>6</v>
      </c>
      <c r="Y29" s="81">
        <f t="shared" si="4"/>
        <v>0.002976466049382716</v>
      </c>
      <c r="Z29" s="100">
        <v>0.017824074074074076</v>
      </c>
      <c r="AA29" s="101">
        <v>6</v>
      </c>
      <c r="AB29" s="269">
        <f t="shared" si="13"/>
        <v>0.002970679012345679</v>
      </c>
      <c r="AC29" s="146"/>
      <c r="AD29" s="273"/>
      <c r="AE29" s="127"/>
      <c r="AF29" s="183">
        <v>0.018113425925925925</v>
      </c>
      <c r="AG29" s="101">
        <v>6</v>
      </c>
      <c r="AH29" s="81">
        <f t="shared" si="14"/>
        <v>0.003018904320987654</v>
      </c>
      <c r="AI29" s="100">
        <v>0.017719907407407406</v>
      </c>
      <c r="AJ29" s="101">
        <v>6</v>
      </c>
      <c r="AK29" s="81">
        <f>AI29/AJ29</f>
        <v>0.002953317901234568</v>
      </c>
      <c r="AL29" s="303">
        <v>0.018530092592592595</v>
      </c>
      <c r="AM29" s="102">
        <v>6.195</v>
      </c>
      <c r="AN29" s="81">
        <f t="shared" si="9"/>
        <v>0.0029911368188204348</v>
      </c>
      <c r="AO29" s="100"/>
      <c r="AP29" s="102"/>
      <c r="AQ29" s="81" t="e">
        <f>AO29/AP29</f>
        <v>#DIV/0!</v>
      </c>
      <c r="AR29" s="376">
        <v>1</v>
      </c>
      <c r="AS29" s="509"/>
      <c r="AT29" s="509"/>
      <c r="AU29" s="514"/>
      <c r="AV29" s="517"/>
      <c r="AW29" s="524"/>
      <c r="AX29" s="525"/>
      <c r="AY29" s="514"/>
      <c r="AZ29" s="514"/>
      <c r="BA29" s="514"/>
      <c r="BB29" s="514"/>
      <c r="BC29" s="514"/>
      <c r="BD29" s="514"/>
      <c r="BE29" s="514"/>
    </row>
    <row r="30" spans="1:50" ht="11.25" customHeight="1">
      <c r="A30" s="85">
        <f t="shared" si="12"/>
        <v>27</v>
      </c>
      <c r="B30" s="412">
        <v>34</v>
      </c>
      <c r="C30" s="413" t="s">
        <v>110</v>
      </c>
      <c r="D30" s="391">
        <f t="shared" si="0"/>
        <v>0.12210648148148148</v>
      </c>
      <c r="E30" s="79">
        <f t="shared" si="11"/>
        <v>0.0022800925925925836</v>
      </c>
      <c r="F30" s="86">
        <f t="shared" si="1"/>
        <v>36.195</v>
      </c>
      <c r="G30" s="87">
        <f t="shared" si="2"/>
        <v>0.0033735731863926365</v>
      </c>
      <c r="H30" s="88">
        <v>32</v>
      </c>
      <c r="I30" s="89">
        <v>35</v>
      </c>
      <c r="J30" s="88">
        <v>39</v>
      </c>
      <c r="K30" s="88">
        <v>48</v>
      </c>
      <c r="L30" s="89">
        <v>32</v>
      </c>
      <c r="M30" s="88"/>
      <c r="N30" s="90">
        <v>39</v>
      </c>
      <c r="O30" s="90"/>
      <c r="P30" s="91" t="s">
        <v>55</v>
      </c>
      <c r="Q30" s="91">
        <v>1951</v>
      </c>
      <c r="R30" s="92"/>
      <c r="S30" s="93"/>
      <c r="T30" s="414">
        <v>0.021180555555555553</v>
      </c>
      <c r="U30" s="94">
        <v>6</v>
      </c>
      <c r="V30" s="95">
        <f>T30/U30</f>
        <v>0.003530092592592592</v>
      </c>
      <c r="W30" s="415">
        <v>0.020243055555555552</v>
      </c>
      <c r="X30" s="94">
        <v>6</v>
      </c>
      <c r="Y30" s="95">
        <f t="shared" si="4"/>
        <v>0.003373842592592592</v>
      </c>
      <c r="Z30" s="96">
        <v>0.020324074074074074</v>
      </c>
      <c r="AA30" s="94">
        <v>6</v>
      </c>
      <c r="AB30" s="268">
        <f t="shared" si="13"/>
        <v>0.003387345679012346</v>
      </c>
      <c r="AC30" s="97">
        <v>0.019976851851851853</v>
      </c>
      <c r="AD30" s="416">
        <v>6</v>
      </c>
      <c r="AE30" s="95">
        <f>AC30/AD30</f>
        <v>0.0033294753086419754</v>
      </c>
      <c r="AF30" s="178">
        <v>0.019884259259259258</v>
      </c>
      <c r="AG30" s="94">
        <v>6</v>
      </c>
      <c r="AH30" s="95">
        <f t="shared" si="14"/>
        <v>0.003314043209876543</v>
      </c>
      <c r="AI30" s="96"/>
      <c r="AJ30" s="94"/>
      <c r="AK30" s="95"/>
      <c r="AL30" s="417">
        <v>0.020497685185185185</v>
      </c>
      <c r="AM30" s="98">
        <v>6.195</v>
      </c>
      <c r="AN30" s="95">
        <f t="shared" si="9"/>
        <v>0.0033087465997070514</v>
      </c>
      <c r="AO30" s="96"/>
      <c r="AP30" s="418"/>
      <c r="AQ30" s="95" t="e">
        <f>AO30/AP30</f>
        <v>#DIV/0!</v>
      </c>
      <c r="AR30" s="42">
        <v>1</v>
      </c>
      <c r="AS30" s="405">
        <f>D30+AO30</f>
        <v>0.12210648148148148</v>
      </c>
      <c r="AT30" s="406">
        <f>F30+AP30</f>
        <v>36.195</v>
      </c>
      <c r="AU30" s="405">
        <f>AS30/AT30</f>
        <v>0.0033735731863926365</v>
      </c>
      <c r="AV30" s="407"/>
      <c r="AW30" s="16"/>
      <c r="AX30" s="404"/>
    </row>
    <row r="31" spans="1:50" ht="11.25" customHeight="1">
      <c r="A31" s="85">
        <f t="shared" si="12"/>
        <v>28</v>
      </c>
      <c r="B31" s="412">
        <v>36</v>
      </c>
      <c r="C31" s="413" t="s">
        <v>112</v>
      </c>
      <c r="D31" s="391">
        <f t="shared" si="0"/>
        <v>0.12438657407407407</v>
      </c>
      <c r="E31" s="79">
        <f t="shared" si="11"/>
        <v>0.0038888888888889</v>
      </c>
      <c r="F31" s="86">
        <f t="shared" si="1"/>
        <v>36.195</v>
      </c>
      <c r="G31" s="87">
        <f t="shared" si="2"/>
        <v>0.0034365678705366503</v>
      </c>
      <c r="H31" s="88">
        <v>38</v>
      </c>
      <c r="I31" s="89">
        <v>37</v>
      </c>
      <c r="J31" s="88">
        <v>43</v>
      </c>
      <c r="K31" s="88">
        <v>52</v>
      </c>
      <c r="L31" s="89">
        <v>38</v>
      </c>
      <c r="M31" s="88"/>
      <c r="N31" s="90">
        <v>41</v>
      </c>
      <c r="O31" s="90"/>
      <c r="P31" s="91" t="s">
        <v>55</v>
      </c>
      <c r="Q31" s="91">
        <v>1973</v>
      </c>
      <c r="R31" s="92"/>
      <c r="S31" s="93"/>
      <c r="T31" s="410">
        <v>0.02175925925925926</v>
      </c>
      <c r="U31" s="94">
        <v>6</v>
      </c>
      <c r="V31" s="95">
        <f>T31/U31</f>
        <v>0.003626543209876543</v>
      </c>
      <c r="W31" s="419">
        <v>0.020520833333333332</v>
      </c>
      <c r="X31" s="94">
        <v>6</v>
      </c>
      <c r="Y31" s="95">
        <f t="shared" si="4"/>
        <v>0.003420138888888889</v>
      </c>
      <c r="Z31" s="96">
        <v>0.020636574074074075</v>
      </c>
      <c r="AA31" s="94">
        <v>6</v>
      </c>
      <c r="AB31" s="268">
        <f t="shared" si="13"/>
        <v>0.003439429012345679</v>
      </c>
      <c r="AC31" s="400">
        <v>0.020300925925925927</v>
      </c>
      <c r="AD31" s="401">
        <v>6</v>
      </c>
      <c r="AE31" s="402">
        <f>AC31/AD31</f>
        <v>0.0033834876543209877</v>
      </c>
      <c r="AF31" s="178">
        <v>0.02050925925925926</v>
      </c>
      <c r="AG31" s="94">
        <v>6</v>
      </c>
      <c r="AH31" s="95">
        <f t="shared" si="14"/>
        <v>0.0034182098765432097</v>
      </c>
      <c r="AI31" s="96"/>
      <c r="AJ31" s="94"/>
      <c r="AK31" s="95"/>
      <c r="AL31" s="417">
        <v>0.02065972222222222</v>
      </c>
      <c r="AM31" s="98">
        <v>6.195</v>
      </c>
      <c r="AN31" s="95">
        <f t="shared" si="9"/>
        <v>0.0033349026993094786</v>
      </c>
      <c r="AO31" s="96"/>
      <c r="AP31" s="98"/>
      <c r="AQ31" s="95" t="e">
        <f>AO31/AP31</f>
        <v>#DIV/0!</v>
      </c>
      <c r="AR31" s="42">
        <v>1</v>
      </c>
      <c r="AS31" s="426"/>
      <c r="AT31" s="427"/>
      <c r="AU31" s="426"/>
      <c r="AV31" s="428"/>
      <c r="AW31" s="16"/>
      <c r="AX31" s="404"/>
    </row>
    <row r="32" spans="1:48" ht="11.25" customHeight="1">
      <c r="A32" s="85">
        <f t="shared" si="12"/>
        <v>29</v>
      </c>
      <c r="B32" s="412">
        <v>64</v>
      </c>
      <c r="C32" s="413" t="s">
        <v>147</v>
      </c>
      <c r="D32" s="391">
        <f t="shared" si="0"/>
        <v>0.12827546296296297</v>
      </c>
      <c r="E32" s="79">
        <f t="shared" si="11"/>
        <v>0.0017708333333333326</v>
      </c>
      <c r="F32" s="86">
        <f t="shared" si="1"/>
        <v>36.195</v>
      </c>
      <c r="G32" s="87">
        <f t="shared" si="2"/>
        <v>0.0035440105805487764</v>
      </c>
      <c r="H32" s="88"/>
      <c r="I32" s="89">
        <v>44</v>
      </c>
      <c r="J32" s="88">
        <v>52</v>
      </c>
      <c r="K32" s="88">
        <v>59</v>
      </c>
      <c r="L32" s="89">
        <v>37</v>
      </c>
      <c r="M32" s="88">
        <v>47</v>
      </c>
      <c r="N32" s="436">
        <v>47</v>
      </c>
      <c r="O32" s="436"/>
      <c r="P32" s="91" t="s">
        <v>55</v>
      </c>
      <c r="Q32" s="91">
        <v>1957</v>
      </c>
      <c r="R32" s="92"/>
      <c r="S32" s="93"/>
      <c r="T32" s="414"/>
      <c r="U32" s="94"/>
      <c r="V32" s="95"/>
      <c r="W32" s="437">
        <v>0.022048611111111113</v>
      </c>
      <c r="X32" s="94">
        <v>6</v>
      </c>
      <c r="Y32" s="95">
        <f t="shared" si="4"/>
        <v>0.0036747685185185186</v>
      </c>
      <c r="Z32" s="96">
        <v>0.02172453703703704</v>
      </c>
      <c r="AA32" s="94">
        <v>6</v>
      </c>
      <c r="AB32" s="268">
        <f t="shared" si="13"/>
        <v>0.0036207561728395063</v>
      </c>
      <c r="AC32" s="97">
        <v>0.02113425925925926</v>
      </c>
      <c r="AD32" s="416">
        <v>6</v>
      </c>
      <c r="AE32" s="95">
        <f>AC32/AD32</f>
        <v>0.0035223765432098766</v>
      </c>
      <c r="AF32" s="178">
        <v>0.020474537037037038</v>
      </c>
      <c r="AG32" s="94">
        <v>6</v>
      </c>
      <c r="AH32" s="95">
        <f t="shared" si="14"/>
        <v>0.003412422839506173</v>
      </c>
      <c r="AI32" s="96">
        <v>0.021157407407407406</v>
      </c>
      <c r="AJ32" s="94">
        <v>6</v>
      </c>
      <c r="AK32" s="95">
        <f aca="true" t="shared" si="15" ref="AK32:AK37">AI32/AJ32</f>
        <v>0.0035262345679012343</v>
      </c>
      <c r="AL32" s="437">
        <v>0.021736111111111112</v>
      </c>
      <c r="AM32" s="98">
        <v>6.195</v>
      </c>
      <c r="AN32" s="95">
        <f t="shared" si="9"/>
        <v>0.003508653932382746</v>
      </c>
      <c r="AO32" s="96"/>
      <c r="AP32" s="98"/>
      <c r="AQ32" s="95"/>
      <c r="AR32" s="42">
        <v>1</v>
      </c>
      <c r="AS32" s="426"/>
      <c r="AT32" s="427"/>
      <c r="AU32" s="426"/>
      <c r="AV32" s="428"/>
    </row>
    <row r="33" spans="1:48" ht="11.25" customHeight="1">
      <c r="A33" s="85">
        <f t="shared" si="12"/>
        <v>30</v>
      </c>
      <c r="B33" s="389">
        <v>15</v>
      </c>
      <c r="C33" s="390" t="s">
        <v>85</v>
      </c>
      <c r="D33" s="391">
        <f t="shared" si="0"/>
        <v>0.1300462962962963</v>
      </c>
      <c r="E33" s="79">
        <f t="shared" si="11"/>
        <v>0.00048611111111110383</v>
      </c>
      <c r="F33" s="86">
        <f t="shared" si="1"/>
        <v>36.195</v>
      </c>
      <c r="G33" s="87">
        <f t="shared" si="2"/>
        <v>0.0035929353860007264</v>
      </c>
      <c r="H33" s="88">
        <v>50</v>
      </c>
      <c r="I33" s="392">
        <v>46</v>
      </c>
      <c r="J33" s="393">
        <v>33</v>
      </c>
      <c r="K33" s="393"/>
      <c r="L33" s="392">
        <v>46</v>
      </c>
      <c r="M33" s="393">
        <v>32</v>
      </c>
      <c r="N33" s="394">
        <v>34</v>
      </c>
      <c r="O33" s="394"/>
      <c r="P33" s="91" t="s">
        <v>55</v>
      </c>
      <c r="Q33" s="395">
        <v>1050</v>
      </c>
      <c r="R33" s="396"/>
      <c r="S33" s="397" t="s">
        <v>88</v>
      </c>
      <c r="T33" s="398">
        <v>0.027037037037037037</v>
      </c>
      <c r="U33" s="94">
        <v>6</v>
      </c>
      <c r="V33" s="95">
        <f>T33/U33</f>
        <v>0.004506172839506173</v>
      </c>
      <c r="W33" s="399">
        <v>0.02245370370370371</v>
      </c>
      <c r="X33" s="94">
        <v>6</v>
      </c>
      <c r="Y33" s="95">
        <f t="shared" si="4"/>
        <v>0.003742283950617285</v>
      </c>
      <c r="Z33" s="96">
        <v>0.019386574074074073</v>
      </c>
      <c r="AA33" s="94">
        <v>6</v>
      </c>
      <c r="AB33" s="268">
        <f t="shared" si="13"/>
        <v>0.0032310956790123457</v>
      </c>
      <c r="AC33" s="400"/>
      <c r="AD33" s="401"/>
      <c r="AE33" s="402"/>
      <c r="AF33" s="178">
        <v>0.021909722222222223</v>
      </c>
      <c r="AG33" s="94">
        <v>6</v>
      </c>
      <c r="AH33" s="95">
        <f t="shared" si="14"/>
        <v>0.0036516203703703706</v>
      </c>
      <c r="AI33" s="96">
        <v>0.019733796296296298</v>
      </c>
      <c r="AJ33" s="94">
        <v>6</v>
      </c>
      <c r="AK33" s="95">
        <f t="shared" si="15"/>
        <v>0.003288966049382716</v>
      </c>
      <c r="AL33" s="403">
        <v>0.019525462962962963</v>
      </c>
      <c r="AM33" s="98">
        <v>6.195</v>
      </c>
      <c r="AN33" s="95">
        <f t="shared" si="9"/>
        <v>0.0031518100020924878</v>
      </c>
      <c r="AO33" s="96"/>
      <c r="AP33" s="98"/>
      <c r="AQ33" s="95" t="e">
        <f>AO33/AP33</f>
        <v>#DIV/0!</v>
      </c>
      <c r="AR33" s="82">
        <v>1</v>
      </c>
      <c r="AS33" s="438">
        <f>D33+AO33</f>
        <v>0.1300462962962963</v>
      </c>
      <c r="AT33" s="439">
        <f>F33+AP33</f>
        <v>36.195</v>
      </c>
      <c r="AU33" s="438">
        <f>AS33/AT33</f>
        <v>0.0035929353860007264</v>
      </c>
      <c r="AV33" s="440"/>
    </row>
    <row r="34" spans="1:50" ht="11.25" customHeight="1">
      <c r="A34" s="85">
        <f t="shared" si="12"/>
        <v>31</v>
      </c>
      <c r="B34" s="389">
        <v>43</v>
      </c>
      <c r="C34" s="390" t="s">
        <v>122</v>
      </c>
      <c r="D34" s="429">
        <f t="shared" si="0"/>
        <v>0.1305324074074074</v>
      </c>
      <c r="E34" s="79">
        <f t="shared" si="11"/>
        <v>0.003923611111111114</v>
      </c>
      <c r="F34" s="430">
        <f t="shared" si="1"/>
        <v>36.195</v>
      </c>
      <c r="G34" s="431">
        <f t="shared" si="2"/>
        <v>0.003606365724752242</v>
      </c>
      <c r="H34" s="88">
        <v>35</v>
      </c>
      <c r="I34" s="392">
        <v>47</v>
      </c>
      <c r="J34" s="393">
        <v>46</v>
      </c>
      <c r="K34" s="393">
        <v>60</v>
      </c>
      <c r="L34" s="392"/>
      <c r="M34" s="393">
        <v>43</v>
      </c>
      <c r="N34" s="394">
        <v>56</v>
      </c>
      <c r="O34" s="394"/>
      <c r="P34" s="91" t="s">
        <v>55</v>
      </c>
      <c r="Q34" s="395">
        <v>1982</v>
      </c>
      <c r="R34" s="396"/>
      <c r="S34" s="397"/>
      <c r="T34" s="398">
        <v>0.021412037037037035</v>
      </c>
      <c r="U34" s="94">
        <v>6</v>
      </c>
      <c r="V34" s="95">
        <f>T34/U34</f>
        <v>0.0035686728395061726</v>
      </c>
      <c r="W34" s="399">
        <v>0.02291666666666667</v>
      </c>
      <c r="X34" s="94">
        <v>6</v>
      </c>
      <c r="Y34" s="95">
        <f t="shared" si="4"/>
        <v>0.0038194444444444448</v>
      </c>
      <c r="Z34" s="432">
        <v>0.020925925925925928</v>
      </c>
      <c r="AA34" s="94">
        <v>6</v>
      </c>
      <c r="AB34" s="268">
        <f t="shared" si="13"/>
        <v>0.0034876543209876546</v>
      </c>
      <c r="AC34" s="400">
        <v>0.021168981481481483</v>
      </c>
      <c r="AD34" s="401">
        <v>6</v>
      </c>
      <c r="AE34" s="402">
        <f>AC34/AD34</f>
        <v>0.003528163580246914</v>
      </c>
      <c r="AF34" s="433"/>
      <c r="AG34" s="434"/>
      <c r="AH34" s="95"/>
      <c r="AI34" s="96">
        <v>0.02048611111111111</v>
      </c>
      <c r="AJ34" s="94">
        <v>6</v>
      </c>
      <c r="AK34" s="95">
        <f t="shared" si="15"/>
        <v>0.003414351851851852</v>
      </c>
      <c r="AL34" s="419">
        <v>0.023622685185185188</v>
      </c>
      <c r="AM34" s="98">
        <v>6.195</v>
      </c>
      <c r="AN34" s="402">
        <f t="shared" si="9"/>
        <v>0.0038131856634681495</v>
      </c>
      <c r="AO34" s="432"/>
      <c r="AP34" s="435"/>
      <c r="AQ34" s="95" t="e">
        <f>AO34/AP34</f>
        <v>#DIV/0!</v>
      </c>
      <c r="AR34" s="42">
        <v>1</v>
      </c>
      <c r="AS34" s="441"/>
      <c r="AT34" s="441"/>
      <c r="AU34" s="441"/>
      <c r="AV34" s="442"/>
      <c r="AW34" s="16"/>
      <c r="AX34" s="404"/>
    </row>
    <row r="35" spans="1:50" ht="11.25" customHeight="1">
      <c r="A35" s="85">
        <f t="shared" si="12"/>
        <v>32</v>
      </c>
      <c r="B35" s="412">
        <v>75</v>
      </c>
      <c r="C35" s="413" t="s">
        <v>160</v>
      </c>
      <c r="D35" s="391">
        <f t="shared" si="0"/>
        <v>0.13445601851851852</v>
      </c>
      <c r="E35" s="79">
        <f t="shared" si="11"/>
        <v>0.0022569444444444364</v>
      </c>
      <c r="F35" s="86">
        <f t="shared" si="1"/>
        <v>36.195</v>
      </c>
      <c r="G35" s="87">
        <f t="shared" si="2"/>
        <v>0.0037147677446751903</v>
      </c>
      <c r="H35" s="88"/>
      <c r="I35" s="89">
        <v>52</v>
      </c>
      <c r="J35" s="88">
        <v>54</v>
      </c>
      <c r="K35" s="88">
        <v>64</v>
      </c>
      <c r="L35" s="89">
        <v>50</v>
      </c>
      <c r="M35" s="88">
        <v>54</v>
      </c>
      <c r="N35" s="90">
        <v>50</v>
      </c>
      <c r="O35" s="90"/>
      <c r="P35" s="91" t="s">
        <v>55</v>
      </c>
      <c r="Q35" s="91">
        <v>1955</v>
      </c>
      <c r="R35" s="92"/>
      <c r="S35" s="93" t="s">
        <v>92</v>
      </c>
      <c r="T35" s="398"/>
      <c r="U35" s="94"/>
      <c r="V35" s="95"/>
      <c r="W35" s="403">
        <v>0.023703703703703703</v>
      </c>
      <c r="X35" s="94">
        <v>6</v>
      </c>
      <c r="Y35" s="95">
        <f t="shared" si="4"/>
        <v>0.003950617283950617</v>
      </c>
      <c r="Z35" s="96">
        <v>0.02241898148148148</v>
      </c>
      <c r="AA35" s="94">
        <v>6</v>
      </c>
      <c r="AB35" s="268">
        <f t="shared" si="13"/>
        <v>0.003736496913580247</v>
      </c>
      <c r="AC35" s="400">
        <v>0.022164351851851852</v>
      </c>
      <c r="AD35" s="401">
        <v>6</v>
      </c>
      <c r="AE35" s="402">
        <f>AC35/AD35</f>
        <v>0.0036940586419753085</v>
      </c>
      <c r="AF35" s="178">
        <v>0.02201388888888889</v>
      </c>
      <c r="AG35" s="94">
        <v>6</v>
      </c>
      <c r="AH35" s="95">
        <f aca="true" t="shared" si="16" ref="AH35:AH40">AF35/AG35</f>
        <v>0.0036689814814814814</v>
      </c>
      <c r="AI35" s="96">
        <v>0.02207175925925926</v>
      </c>
      <c r="AJ35" s="94">
        <v>6</v>
      </c>
      <c r="AK35" s="95">
        <f t="shared" si="15"/>
        <v>0.0036786265432098768</v>
      </c>
      <c r="AL35" s="437">
        <v>0.022083333333333333</v>
      </c>
      <c r="AM35" s="98">
        <v>6.195</v>
      </c>
      <c r="AN35" s="402">
        <f t="shared" si="9"/>
        <v>0.00356470271724509</v>
      </c>
      <c r="AO35" s="96"/>
      <c r="AP35" s="418"/>
      <c r="AQ35" s="95"/>
      <c r="AR35" s="82">
        <v>1</v>
      </c>
      <c r="AW35" s="16"/>
      <c r="AX35" s="404"/>
    </row>
    <row r="36" spans="1:50" ht="11.25" customHeight="1">
      <c r="A36" s="85">
        <f t="shared" si="12"/>
        <v>33</v>
      </c>
      <c r="B36" s="412">
        <v>5</v>
      </c>
      <c r="C36" s="413" t="s">
        <v>72</v>
      </c>
      <c r="D36" s="391">
        <f aca="true" t="shared" si="17" ref="D36:D67">T36+W36+Z36+AC36+AF36+AI36+AL36</f>
        <v>0.13671296296296295</v>
      </c>
      <c r="E36" s="79">
        <f t="shared" si="11"/>
        <v>0.001354166666666684</v>
      </c>
      <c r="F36" s="86">
        <f aca="true" t="shared" si="18" ref="F36:F67">U36+X36+AA36+AD36+AG36+AJ36+AM36</f>
        <v>36.195</v>
      </c>
      <c r="G36" s="87">
        <f aca="true" t="shared" si="19" ref="G36:G67">D36/F36</f>
        <v>0.003777122888878656</v>
      </c>
      <c r="H36" s="88">
        <v>44</v>
      </c>
      <c r="I36" s="89">
        <v>50</v>
      </c>
      <c r="J36" s="88"/>
      <c r="K36" s="88">
        <v>63</v>
      </c>
      <c r="L36" s="89">
        <v>47</v>
      </c>
      <c r="M36" s="88">
        <v>53</v>
      </c>
      <c r="N36" s="90">
        <v>54</v>
      </c>
      <c r="O36" s="90"/>
      <c r="P36" s="91" t="s">
        <v>55</v>
      </c>
      <c r="Q36" s="91">
        <v>1978</v>
      </c>
      <c r="R36" s="92"/>
      <c r="S36" s="93"/>
      <c r="T36" s="398">
        <v>0.0246875</v>
      </c>
      <c r="U36" s="94">
        <v>6</v>
      </c>
      <c r="V36" s="95">
        <f>T36/U36</f>
        <v>0.004114583333333334</v>
      </c>
      <c r="W36" s="399">
        <v>0.023333333333333334</v>
      </c>
      <c r="X36" s="94">
        <v>6</v>
      </c>
      <c r="Y36" s="95">
        <f t="shared" si="4"/>
        <v>0.003888888888888889</v>
      </c>
      <c r="Z36" s="96"/>
      <c r="AA36" s="94"/>
      <c r="AB36" s="268"/>
      <c r="AC36" s="400">
        <v>0.02181712962962963</v>
      </c>
      <c r="AD36" s="401">
        <v>6</v>
      </c>
      <c r="AE36" s="402">
        <f>AC36/AD36</f>
        <v>0.0036361882716049385</v>
      </c>
      <c r="AF36" s="178">
        <v>0.02193287037037037</v>
      </c>
      <c r="AG36" s="94">
        <v>6</v>
      </c>
      <c r="AH36" s="95">
        <f t="shared" si="16"/>
        <v>0.0036554783950617283</v>
      </c>
      <c r="AI36" s="96">
        <v>0.02202546296296296</v>
      </c>
      <c r="AJ36" s="94">
        <v>6</v>
      </c>
      <c r="AK36" s="95">
        <f t="shared" si="15"/>
        <v>0.0036709104938271596</v>
      </c>
      <c r="AL36" s="403">
        <v>0.02291666666666667</v>
      </c>
      <c r="AM36" s="98">
        <v>6.195</v>
      </c>
      <c r="AN36" s="402">
        <f t="shared" si="9"/>
        <v>0.003699219800914716</v>
      </c>
      <c r="AO36" s="96"/>
      <c r="AP36" s="418"/>
      <c r="AQ36" s="95" t="e">
        <f>AO36/AP36</f>
        <v>#DIV/0!</v>
      </c>
      <c r="AR36" s="42">
        <v>1</v>
      </c>
      <c r="AS36" s="426"/>
      <c r="AT36" s="427"/>
      <c r="AU36" s="426"/>
      <c r="AV36" s="428"/>
      <c r="AW36" s="16"/>
      <c r="AX36" s="404"/>
    </row>
    <row r="37" spans="1:57" s="84" customFormat="1" ht="11.25" customHeight="1">
      <c r="A37" s="99">
        <f t="shared" si="12"/>
        <v>34</v>
      </c>
      <c r="B37" s="103">
        <v>29</v>
      </c>
      <c r="C37" s="104" t="s">
        <v>105</v>
      </c>
      <c r="D37" s="105">
        <f t="shared" si="17"/>
        <v>0.13806712962962964</v>
      </c>
      <c r="E37" s="106">
        <f t="shared" si="11"/>
        <v>0.004421296296296284</v>
      </c>
      <c r="F37" s="107">
        <f t="shared" si="18"/>
        <v>36.195</v>
      </c>
      <c r="G37" s="108">
        <f t="shared" si="19"/>
        <v>0.003814535975400736</v>
      </c>
      <c r="H37" s="109">
        <v>43</v>
      </c>
      <c r="I37" s="110">
        <v>41</v>
      </c>
      <c r="J37" s="111">
        <v>58</v>
      </c>
      <c r="K37" s="111"/>
      <c r="L37" s="110">
        <v>53</v>
      </c>
      <c r="M37" s="111">
        <v>48</v>
      </c>
      <c r="N37" s="112">
        <v>61</v>
      </c>
      <c r="O37" s="112"/>
      <c r="P37" s="113" t="s">
        <v>56</v>
      </c>
      <c r="Q37" s="114">
        <v>1982</v>
      </c>
      <c r="R37" s="115"/>
      <c r="S37" s="116" t="s">
        <v>106</v>
      </c>
      <c r="T37" s="285">
        <v>0.024305555555555556</v>
      </c>
      <c r="U37" s="101">
        <v>6</v>
      </c>
      <c r="V37" s="81">
        <f>T37/U37</f>
        <v>0.004050925925925926</v>
      </c>
      <c r="W37" s="303">
        <v>0.021608796296296296</v>
      </c>
      <c r="X37" s="101">
        <v>6</v>
      </c>
      <c r="Y37" s="81">
        <f t="shared" si="4"/>
        <v>0.003601466049382716</v>
      </c>
      <c r="Z37" s="100">
        <v>0.02337962962962963</v>
      </c>
      <c r="AA37" s="101">
        <v>6</v>
      </c>
      <c r="AB37" s="269">
        <f>Z37/AA37</f>
        <v>0.0038966049382716046</v>
      </c>
      <c r="AC37" s="146"/>
      <c r="AD37" s="273"/>
      <c r="AE37" s="127"/>
      <c r="AF37" s="183">
        <v>0.02228009259259259</v>
      </c>
      <c r="AG37" s="101">
        <v>6</v>
      </c>
      <c r="AH37" s="81">
        <f t="shared" si="16"/>
        <v>0.0037133487654320983</v>
      </c>
      <c r="AI37" s="100">
        <v>0.021377314814814818</v>
      </c>
      <c r="AJ37" s="101">
        <v>6</v>
      </c>
      <c r="AK37" s="81">
        <f t="shared" si="15"/>
        <v>0.0035628858024691363</v>
      </c>
      <c r="AL37" s="303">
        <v>0.02511574074074074</v>
      </c>
      <c r="AM37" s="102">
        <v>6.195</v>
      </c>
      <c r="AN37" s="127">
        <f t="shared" si="9"/>
        <v>0.0040541954383762294</v>
      </c>
      <c r="AO37" s="100"/>
      <c r="AP37" s="122"/>
      <c r="AQ37" s="81" t="e">
        <f>AO37/AP37</f>
        <v>#DIV/0!</v>
      </c>
      <c r="AR37" s="82">
        <v>1</v>
      </c>
      <c r="AS37" s="123"/>
      <c r="AT37" s="123"/>
      <c r="AU37" s="83"/>
      <c r="AV37" s="119"/>
      <c r="AW37" s="26"/>
      <c r="AX37" s="27"/>
      <c r="AY37" s="83"/>
      <c r="AZ37" s="83"/>
      <c r="BA37" s="83"/>
      <c r="BB37" s="83"/>
      <c r="BC37" s="83"/>
      <c r="BD37" s="83"/>
      <c r="BE37" s="83"/>
    </row>
    <row r="38" spans="1:50" ht="11.25" customHeight="1">
      <c r="A38" s="85">
        <f t="shared" si="12"/>
        <v>35</v>
      </c>
      <c r="B38" s="412">
        <v>10</v>
      </c>
      <c r="C38" s="413" t="s">
        <v>80</v>
      </c>
      <c r="D38" s="391">
        <f t="shared" si="17"/>
        <v>0.14248842592592592</v>
      </c>
      <c r="E38" s="79">
        <f t="shared" si="11"/>
        <v>0.01530092592592594</v>
      </c>
      <c r="F38" s="86">
        <f t="shared" si="18"/>
        <v>36.195</v>
      </c>
      <c r="G38" s="87">
        <f t="shared" si="19"/>
        <v>0.0039366881040454734</v>
      </c>
      <c r="H38" s="88">
        <v>45</v>
      </c>
      <c r="I38" s="89">
        <v>51</v>
      </c>
      <c r="J38" s="88">
        <v>57</v>
      </c>
      <c r="K38" s="88">
        <v>66</v>
      </c>
      <c r="L38" s="89">
        <v>55</v>
      </c>
      <c r="M38" s="88"/>
      <c r="N38" s="90">
        <v>59</v>
      </c>
      <c r="O38" s="90"/>
      <c r="P38" s="91" t="s">
        <v>55</v>
      </c>
      <c r="Q38" s="91">
        <v>1956</v>
      </c>
      <c r="R38" s="92"/>
      <c r="S38" s="93"/>
      <c r="T38" s="414">
        <v>0.02476851851851852</v>
      </c>
      <c r="U38" s="94">
        <v>6</v>
      </c>
      <c r="V38" s="95">
        <f>T38/U38</f>
        <v>0.004128086419753087</v>
      </c>
      <c r="W38" s="415">
        <v>0.023645833333333335</v>
      </c>
      <c r="X38" s="94">
        <v>6</v>
      </c>
      <c r="Y38" s="95">
        <f t="shared" si="4"/>
        <v>0.0039409722222222224</v>
      </c>
      <c r="Z38" s="96">
        <v>0.023368055555555555</v>
      </c>
      <c r="AA38" s="94">
        <v>6</v>
      </c>
      <c r="AB38" s="268">
        <f>Z38/AA38</f>
        <v>0.003894675925925926</v>
      </c>
      <c r="AC38" s="97">
        <v>0.024120370370370372</v>
      </c>
      <c r="AD38" s="416">
        <v>6</v>
      </c>
      <c r="AE38" s="95">
        <f>AC38/AD38</f>
        <v>0.004020061728395062</v>
      </c>
      <c r="AF38" s="178">
        <v>0.02287037037037037</v>
      </c>
      <c r="AG38" s="94">
        <v>6</v>
      </c>
      <c r="AH38" s="95">
        <f t="shared" si="16"/>
        <v>0.0038117283950617285</v>
      </c>
      <c r="AI38" s="96"/>
      <c r="AJ38" s="94"/>
      <c r="AK38" s="95"/>
      <c r="AL38" s="437">
        <v>0.023715277777777776</v>
      </c>
      <c r="AM38" s="98">
        <v>6.195</v>
      </c>
      <c r="AN38" s="95">
        <f t="shared" si="9"/>
        <v>0.0038281320060981074</v>
      </c>
      <c r="AO38" s="96"/>
      <c r="AP38" s="418"/>
      <c r="AQ38" s="95" t="e">
        <f>AO38/AP38</f>
        <v>#DIV/0!</v>
      </c>
      <c r="AR38" s="42">
        <v>1</v>
      </c>
      <c r="AS38" s="426"/>
      <c r="AT38" s="427"/>
      <c r="AU38" s="523"/>
      <c r="AV38" s="428"/>
      <c r="AW38" s="16"/>
      <c r="AX38" s="404"/>
    </row>
    <row r="39" spans="1:57" s="84" customFormat="1" ht="11.25" customHeight="1">
      <c r="A39" s="99">
        <f t="shared" si="12"/>
        <v>36</v>
      </c>
      <c r="B39" s="135">
        <v>48</v>
      </c>
      <c r="C39" s="142" t="s">
        <v>128</v>
      </c>
      <c r="D39" s="105">
        <f t="shared" si="17"/>
        <v>0.15778935185185186</v>
      </c>
      <c r="E39" s="106">
        <f t="shared" si="11"/>
        <v>0.0070023148148148084</v>
      </c>
      <c r="F39" s="107">
        <f t="shared" si="18"/>
        <v>36.195</v>
      </c>
      <c r="G39" s="108">
        <f t="shared" si="19"/>
        <v>0.004359424004747945</v>
      </c>
      <c r="H39" s="109">
        <v>47</v>
      </c>
      <c r="I39" s="137">
        <v>56</v>
      </c>
      <c r="J39" s="109">
        <v>62</v>
      </c>
      <c r="K39" s="109"/>
      <c r="L39" s="137">
        <v>60</v>
      </c>
      <c r="M39" s="109">
        <v>60</v>
      </c>
      <c r="N39" s="138">
        <v>65</v>
      </c>
      <c r="O39" s="138"/>
      <c r="P39" s="113" t="s">
        <v>56</v>
      </c>
      <c r="Q39" s="113">
        <v>1960</v>
      </c>
      <c r="R39" s="139"/>
      <c r="S39" s="140"/>
      <c r="T39" s="285">
        <v>0.02532407407407408</v>
      </c>
      <c r="U39" s="101">
        <v>6</v>
      </c>
      <c r="V39" s="81">
        <f>T39/U39</f>
        <v>0.00422067901234568</v>
      </c>
      <c r="W39" s="121">
        <v>0.027164351851851853</v>
      </c>
      <c r="X39" s="101">
        <v>6</v>
      </c>
      <c r="Y39" s="81">
        <f t="shared" si="4"/>
        <v>0.004527391975308642</v>
      </c>
      <c r="Z39" s="100">
        <v>0.02648148148148148</v>
      </c>
      <c r="AA39" s="101">
        <v>6</v>
      </c>
      <c r="AB39" s="269">
        <f>Z39/AA39</f>
        <v>0.00441358024691358</v>
      </c>
      <c r="AC39" s="146"/>
      <c r="AD39" s="273"/>
      <c r="AE39" s="127"/>
      <c r="AF39" s="183">
        <v>0.026400462962962962</v>
      </c>
      <c r="AG39" s="101">
        <v>6</v>
      </c>
      <c r="AH39" s="81">
        <f t="shared" si="16"/>
        <v>0.004400077160493827</v>
      </c>
      <c r="AI39" s="100">
        <v>0.02597222222222222</v>
      </c>
      <c r="AJ39" s="101">
        <v>6</v>
      </c>
      <c r="AK39" s="81">
        <f>AI39/AJ39</f>
        <v>0.0043287037037037035</v>
      </c>
      <c r="AL39" s="303">
        <v>0.026446759259259264</v>
      </c>
      <c r="AM39" s="102">
        <v>6.195</v>
      </c>
      <c r="AN39" s="127">
        <f t="shared" si="9"/>
        <v>0.004269049113681883</v>
      </c>
      <c r="AO39" s="100"/>
      <c r="AP39" s="122"/>
      <c r="AQ39" s="81"/>
      <c r="AR39" s="82">
        <v>1</v>
      </c>
      <c r="AS39" s="510"/>
      <c r="AT39" s="512"/>
      <c r="AU39" s="510"/>
      <c r="AV39" s="518"/>
      <c r="AW39" s="83"/>
      <c r="AX39" s="83"/>
      <c r="AY39" s="83"/>
      <c r="AZ39" s="83"/>
      <c r="BA39" s="83"/>
      <c r="BB39" s="83"/>
      <c r="BC39" s="83"/>
      <c r="BD39" s="83"/>
      <c r="BE39" s="83"/>
    </row>
    <row r="40" spans="1:57" s="532" customFormat="1" ht="11.25" customHeight="1" thickBot="1">
      <c r="A40" s="280">
        <f t="shared" si="12"/>
        <v>37</v>
      </c>
      <c r="B40" s="301">
        <v>46</v>
      </c>
      <c r="C40" s="302" t="s">
        <v>126</v>
      </c>
      <c r="D40" s="484">
        <f t="shared" si="17"/>
        <v>0.16479166666666667</v>
      </c>
      <c r="E40" s="289"/>
      <c r="F40" s="162">
        <f t="shared" si="18"/>
        <v>36.195</v>
      </c>
      <c r="G40" s="163">
        <f t="shared" si="19"/>
        <v>0.004552884836763826</v>
      </c>
      <c r="H40" s="165">
        <v>52</v>
      </c>
      <c r="I40" s="164">
        <v>59</v>
      </c>
      <c r="J40" s="165">
        <v>66</v>
      </c>
      <c r="K40" s="165">
        <v>69</v>
      </c>
      <c r="L40" s="164">
        <v>62</v>
      </c>
      <c r="M40" s="165"/>
      <c r="N40" s="166">
        <v>43</v>
      </c>
      <c r="O40" s="166"/>
      <c r="P40" s="167" t="s">
        <v>56</v>
      </c>
      <c r="Q40" s="167">
        <v>1974</v>
      </c>
      <c r="R40" s="168"/>
      <c r="S40" s="169" t="s">
        <v>67</v>
      </c>
      <c r="T40" s="533">
        <v>0.029456018518518517</v>
      </c>
      <c r="U40" s="292">
        <v>6</v>
      </c>
      <c r="V40" s="281">
        <f>T40/U40</f>
        <v>0.004909336419753086</v>
      </c>
      <c r="W40" s="534">
        <v>0.029050925925925928</v>
      </c>
      <c r="X40" s="292">
        <v>6</v>
      </c>
      <c r="Y40" s="281">
        <f t="shared" si="4"/>
        <v>0.004841820987654321</v>
      </c>
      <c r="Z40" s="170">
        <v>0.0296412037037037</v>
      </c>
      <c r="AA40" s="292">
        <v>6</v>
      </c>
      <c r="AB40" s="270">
        <f>Z40/AA40</f>
        <v>0.00494020061728395</v>
      </c>
      <c r="AC40" s="171">
        <v>0.02820601851851852</v>
      </c>
      <c r="AD40" s="535">
        <v>6</v>
      </c>
      <c r="AE40" s="281">
        <f aca="true" t="shared" si="20" ref="AE40:AE45">AC40/AD40</f>
        <v>0.004701003086419753</v>
      </c>
      <c r="AF40" s="293">
        <v>0.027696759259259258</v>
      </c>
      <c r="AG40" s="292">
        <v>6</v>
      </c>
      <c r="AH40" s="281">
        <f t="shared" si="16"/>
        <v>0.004616126543209876</v>
      </c>
      <c r="AI40" s="170"/>
      <c r="AJ40" s="292"/>
      <c r="AK40" s="281"/>
      <c r="AL40" s="534">
        <v>0.02074074074074074</v>
      </c>
      <c r="AM40" s="283">
        <v>6.195</v>
      </c>
      <c r="AN40" s="281">
        <f t="shared" si="9"/>
        <v>0.0033479807491106923</v>
      </c>
      <c r="AO40" s="170"/>
      <c r="AP40" s="536"/>
      <c r="AQ40" s="281"/>
      <c r="AR40" s="467">
        <v>1</v>
      </c>
      <c r="AS40" s="468"/>
      <c r="AT40" s="469"/>
      <c r="AU40" s="468"/>
      <c r="AV40" s="470"/>
      <c r="AW40" s="465"/>
      <c r="AX40" s="465"/>
      <c r="AY40" s="465"/>
      <c r="AZ40" s="465"/>
      <c r="BA40" s="465"/>
      <c r="BB40" s="465"/>
      <c r="BC40" s="465"/>
      <c r="BD40" s="465"/>
      <c r="BE40" s="465"/>
    </row>
    <row r="41" spans="1:50" ht="11.25" customHeight="1">
      <c r="A41" s="85">
        <f t="shared" si="12"/>
        <v>38</v>
      </c>
      <c r="B41" s="412">
        <v>65</v>
      </c>
      <c r="C41" s="413" t="s">
        <v>148</v>
      </c>
      <c r="D41" s="391">
        <f t="shared" si="17"/>
        <v>0.07523148148148147</v>
      </c>
      <c r="E41" s="79">
        <f t="shared" si="11"/>
        <v>0.0009722222222222354</v>
      </c>
      <c r="F41" s="86">
        <f t="shared" si="18"/>
        <v>30.195</v>
      </c>
      <c r="G41" s="87">
        <f t="shared" si="19"/>
        <v>0.0024915211618308153</v>
      </c>
      <c r="H41" s="88"/>
      <c r="I41" s="89">
        <v>5</v>
      </c>
      <c r="J41" s="88">
        <v>4</v>
      </c>
      <c r="K41" s="88">
        <v>5</v>
      </c>
      <c r="L41" s="89"/>
      <c r="M41" s="88">
        <v>8</v>
      </c>
      <c r="N41" s="90">
        <v>5</v>
      </c>
      <c r="O41" s="90"/>
      <c r="P41" s="91" t="s">
        <v>55</v>
      </c>
      <c r="Q41" s="91">
        <v>1962</v>
      </c>
      <c r="R41" s="92"/>
      <c r="S41" s="93" t="s">
        <v>77</v>
      </c>
      <c r="T41" s="519"/>
      <c r="U41" s="94"/>
      <c r="V41" s="95"/>
      <c r="W41" s="443">
        <v>0.015069444444444443</v>
      </c>
      <c r="X41" s="94">
        <v>6</v>
      </c>
      <c r="Y41" s="95">
        <f t="shared" si="4"/>
        <v>0.0025115740740740736</v>
      </c>
      <c r="Z41" s="96">
        <v>0.014895833333333332</v>
      </c>
      <c r="AA41" s="94">
        <v>6</v>
      </c>
      <c r="AB41" s="268">
        <f>Z41/AA41</f>
        <v>0.002482638888888889</v>
      </c>
      <c r="AC41" s="97">
        <v>0.01480324074074074</v>
      </c>
      <c r="AD41" s="304">
        <v>6</v>
      </c>
      <c r="AE41" s="95">
        <f t="shared" si="20"/>
        <v>0.0024672067901234567</v>
      </c>
      <c r="AF41" s="178"/>
      <c r="AG41" s="94"/>
      <c r="AH41" s="95"/>
      <c r="AI41" s="96">
        <v>0.015057870370370369</v>
      </c>
      <c r="AJ41" s="94">
        <v>6</v>
      </c>
      <c r="AK41" s="95">
        <f>AI41/AJ41</f>
        <v>0.002509645061728395</v>
      </c>
      <c r="AL41" s="443">
        <v>0.015405092592592593</v>
      </c>
      <c r="AM41" s="98">
        <v>6.195</v>
      </c>
      <c r="AN41" s="95">
        <f t="shared" si="9"/>
        <v>0.002486697755059337</v>
      </c>
      <c r="AO41" s="96"/>
      <c r="AP41" s="98"/>
      <c r="AQ41" s="95"/>
      <c r="AR41" s="42">
        <v>1</v>
      </c>
      <c r="AS41" s="13"/>
      <c r="AT41" s="14"/>
      <c r="AU41" s="13"/>
      <c r="AV41" s="15"/>
      <c r="AW41" s="16"/>
      <c r="AX41" s="404"/>
    </row>
    <row r="42" spans="1:48" ht="11.25" customHeight="1">
      <c r="A42" s="85">
        <f t="shared" si="12"/>
        <v>39</v>
      </c>
      <c r="B42" s="412">
        <v>55</v>
      </c>
      <c r="C42" s="176" t="s">
        <v>136</v>
      </c>
      <c r="D42" s="391">
        <f t="shared" si="17"/>
        <v>0.0762037037037037</v>
      </c>
      <c r="E42" s="79">
        <f t="shared" si="11"/>
        <v>0.006539351851851852</v>
      </c>
      <c r="F42" s="86">
        <f t="shared" si="18"/>
        <v>30.195</v>
      </c>
      <c r="G42" s="87">
        <f t="shared" si="19"/>
        <v>0.0025237192814606293</v>
      </c>
      <c r="H42" s="88"/>
      <c r="I42" s="89">
        <v>6</v>
      </c>
      <c r="J42" s="88"/>
      <c r="K42" s="88">
        <v>6</v>
      </c>
      <c r="L42" s="89">
        <v>7</v>
      </c>
      <c r="M42" s="88">
        <v>9</v>
      </c>
      <c r="N42" s="90">
        <v>10</v>
      </c>
      <c r="O42" s="90"/>
      <c r="P42" s="91" t="s">
        <v>55</v>
      </c>
      <c r="Q42" s="91">
        <v>1958</v>
      </c>
      <c r="R42" s="92"/>
      <c r="S42" s="93" t="s">
        <v>137</v>
      </c>
      <c r="T42" s="414"/>
      <c r="U42" s="94"/>
      <c r="V42" s="95"/>
      <c r="W42" s="437">
        <v>0.01511574074074074</v>
      </c>
      <c r="X42" s="94">
        <v>6</v>
      </c>
      <c r="Y42" s="95">
        <f t="shared" si="4"/>
        <v>0.00251929012345679</v>
      </c>
      <c r="Z42" s="96"/>
      <c r="AA42" s="94"/>
      <c r="AB42" s="268"/>
      <c r="AC42" s="400">
        <v>0.014965277777777779</v>
      </c>
      <c r="AD42" s="401">
        <v>6</v>
      </c>
      <c r="AE42" s="402">
        <f t="shared" si="20"/>
        <v>0.0024942129629629633</v>
      </c>
      <c r="AF42" s="178">
        <v>0.015162037037037036</v>
      </c>
      <c r="AG42" s="94">
        <v>6</v>
      </c>
      <c r="AH42" s="95">
        <f>AF42/AG42</f>
        <v>0.002527006172839506</v>
      </c>
      <c r="AI42" s="96">
        <v>0.015127314814814816</v>
      </c>
      <c r="AJ42" s="94">
        <v>6</v>
      </c>
      <c r="AK42" s="95">
        <f>AI42/AJ42</f>
        <v>0.0025212191358024694</v>
      </c>
      <c r="AL42" s="415">
        <v>0.015833333333333335</v>
      </c>
      <c r="AM42" s="98">
        <v>6.195</v>
      </c>
      <c r="AN42" s="95">
        <f t="shared" si="9"/>
        <v>0.002555824589722895</v>
      </c>
      <c r="AO42" s="96"/>
      <c r="AP42" s="418"/>
      <c r="AQ42" s="95" t="e">
        <f>AO42/AP42</f>
        <v>#DIV/0!</v>
      </c>
      <c r="AR42" s="42">
        <v>1</v>
      </c>
      <c r="AS42" s="13"/>
      <c r="AT42" s="14"/>
      <c r="AU42" s="13"/>
      <c r="AV42" s="15"/>
    </row>
    <row r="43" spans="1:50" ht="11.25" customHeight="1">
      <c r="A43" s="85">
        <f t="shared" si="12"/>
        <v>40</v>
      </c>
      <c r="B43" s="412">
        <v>54</v>
      </c>
      <c r="C43" s="413" t="s">
        <v>135</v>
      </c>
      <c r="D43" s="391">
        <f t="shared" si="17"/>
        <v>0.08274305555555556</v>
      </c>
      <c r="E43" s="79">
        <f t="shared" si="11"/>
        <v>0.0022569444444444364</v>
      </c>
      <c r="F43" s="86">
        <f t="shared" si="18"/>
        <v>30.195</v>
      </c>
      <c r="G43" s="87">
        <f t="shared" si="19"/>
        <v>0.0027402899670659234</v>
      </c>
      <c r="H43" s="88"/>
      <c r="I43" s="89">
        <v>10</v>
      </c>
      <c r="J43" s="88">
        <v>10</v>
      </c>
      <c r="K43" s="88">
        <v>15</v>
      </c>
      <c r="L43" s="89"/>
      <c r="M43" s="88">
        <v>19</v>
      </c>
      <c r="N43" s="90">
        <v>14</v>
      </c>
      <c r="O43" s="90"/>
      <c r="P43" s="91" t="s">
        <v>55</v>
      </c>
      <c r="Q43" s="91">
        <v>1955</v>
      </c>
      <c r="R43" s="92"/>
      <c r="S43" s="93"/>
      <c r="T43" s="410"/>
      <c r="U43" s="94"/>
      <c r="V43" s="95"/>
      <c r="W43" s="411">
        <v>0.016631944444444446</v>
      </c>
      <c r="X43" s="94">
        <v>6</v>
      </c>
      <c r="Y43" s="95">
        <f t="shared" si="4"/>
        <v>0.002771990740740741</v>
      </c>
      <c r="Z43" s="96">
        <v>0.016400462962962964</v>
      </c>
      <c r="AA43" s="94">
        <v>6</v>
      </c>
      <c r="AB43" s="268">
        <f>Z43/AA43</f>
        <v>0.0027334104938271605</v>
      </c>
      <c r="AC43" s="400">
        <v>0.016168981481481482</v>
      </c>
      <c r="AD43" s="401">
        <v>6</v>
      </c>
      <c r="AE43" s="402">
        <f t="shared" si="20"/>
        <v>0.0026948302469135803</v>
      </c>
      <c r="AF43" s="178"/>
      <c r="AG43" s="94"/>
      <c r="AH43" s="95"/>
      <c r="AI43" s="96">
        <v>0.016875</v>
      </c>
      <c r="AJ43" s="94">
        <v>6</v>
      </c>
      <c r="AK43" s="95">
        <f>AI43/AJ43</f>
        <v>0.0028125000000000003</v>
      </c>
      <c r="AL43" s="419">
        <v>0.016666666666666666</v>
      </c>
      <c r="AM43" s="98">
        <v>6.195</v>
      </c>
      <c r="AN43" s="95">
        <f t="shared" si="9"/>
        <v>0.0026903416733925207</v>
      </c>
      <c r="AO43" s="96"/>
      <c r="AP43" s="98"/>
      <c r="AQ43" s="95" t="e">
        <f>AO43/AP43</f>
        <v>#DIV/0!</v>
      </c>
      <c r="AR43" s="42">
        <v>1</v>
      </c>
      <c r="AS43" s="13"/>
      <c r="AT43" s="14"/>
      <c r="AU43" s="13"/>
      <c r="AV43" s="15"/>
      <c r="AW43" s="16"/>
      <c r="AX43" s="404"/>
    </row>
    <row r="44" spans="1:50" ht="11.25" customHeight="1">
      <c r="A44" s="85">
        <f t="shared" si="12"/>
        <v>41</v>
      </c>
      <c r="B44" s="412">
        <v>39</v>
      </c>
      <c r="C44" s="413" t="s">
        <v>45</v>
      </c>
      <c r="D44" s="391">
        <f t="shared" si="17"/>
        <v>0.08499999999999999</v>
      </c>
      <c r="E44" s="79">
        <f t="shared" si="11"/>
        <v>0.01973379629629629</v>
      </c>
      <c r="F44" s="86">
        <f t="shared" si="18"/>
        <v>30.195</v>
      </c>
      <c r="G44" s="87">
        <f t="shared" si="19"/>
        <v>0.0028150356019208474</v>
      </c>
      <c r="H44" s="88">
        <v>18</v>
      </c>
      <c r="I44" s="89"/>
      <c r="J44" s="88">
        <v>14</v>
      </c>
      <c r="K44" s="88">
        <v>18</v>
      </c>
      <c r="L44" s="89">
        <v>15</v>
      </c>
      <c r="M44" s="88"/>
      <c r="N44" s="90">
        <v>20</v>
      </c>
      <c r="O44" s="90"/>
      <c r="P44" s="91" t="s">
        <v>55</v>
      </c>
      <c r="Q44" s="91">
        <v>1975</v>
      </c>
      <c r="R44" s="92"/>
      <c r="S44" s="93" t="s">
        <v>117</v>
      </c>
      <c r="T44" s="414">
        <v>0.018032407407407407</v>
      </c>
      <c r="U44" s="94">
        <v>6</v>
      </c>
      <c r="V44" s="95">
        <f>T44/U44</f>
        <v>0.003005401234567901</v>
      </c>
      <c r="W44" s="415"/>
      <c r="X44" s="94"/>
      <c r="Y44" s="95"/>
      <c r="Z44" s="96">
        <v>0.01702546296296296</v>
      </c>
      <c r="AA44" s="94">
        <v>6</v>
      </c>
      <c r="AB44" s="268">
        <f>Z44/AA44</f>
        <v>0.002837577160493827</v>
      </c>
      <c r="AC44" s="97">
        <v>0.016435185185185188</v>
      </c>
      <c r="AD44" s="416">
        <v>6</v>
      </c>
      <c r="AE44" s="95">
        <f t="shared" si="20"/>
        <v>0.002739197530864198</v>
      </c>
      <c r="AF44" s="178">
        <v>0.016342592592592593</v>
      </c>
      <c r="AG44" s="94">
        <v>6</v>
      </c>
      <c r="AH44" s="95">
        <f>AF44/AG44</f>
        <v>0.0027237654320987656</v>
      </c>
      <c r="AI44" s="96"/>
      <c r="AJ44" s="94"/>
      <c r="AK44" s="95"/>
      <c r="AL44" s="415">
        <v>0.01716435185185185</v>
      </c>
      <c r="AM44" s="98">
        <v>6.195</v>
      </c>
      <c r="AN44" s="95">
        <f t="shared" si="9"/>
        <v>0.0027706782650285472</v>
      </c>
      <c r="AO44" s="96"/>
      <c r="AP44" s="418"/>
      <c r="AQ44" s="95" t="e">
        <f>AO44/AP44</f>
        <v>#DIV/0!</v>
      </c>
      <c r="AR44" s="42">
        <v>1</v>
      </c>
      <c r="AW44" s="16"/>
      <c r="AX44" s="404"/>
    </row>
    <row r="45" spans="1:57" s="425" customFormat="1" ht="11.25" customHeight="1">
      <c r="A45" s="85">
        <f t="shared" si="12"/>
        <v>42</v>
      </c>
      <c r="B45" s="412">
        <v>14</v>
      </c>
      <c r="C45" s="413" t="s">
        <v>84</v>
      </c>
      <c r="D45" s="391">
        <f t="shared" si="17"/>
        <v>0.10473379629629628</v>
      </c>
      <c r="E45" s="79">
        <f t="shared" si="11"/>
        <v>0.0029398148148148118</v>
      </c>
      <c r="F45" s="86">
        <f t="shared" si="18"/>
        <v>30.195</v>
      </c>
      <c r="G45" s="87">
        <f t="shared" si="19"/>
        <v>0.003468580768216469</v>
      </c>
      <c r="H45" s="88">
        <v>29</v>
      </c>
      <c r="I45" s="89"/>
      <c r="J45" s="88"/>
      <c r="K45" s="88">
        <v>50</v>
      </c>
      <c r="L45" s="89">
        <v>52</v>
      </c>
      <c r="M45" s="88">
        <v>50</v>
      </c>
      <c r="N45" s="90">
        <v>40</v>
      </c>
      <c r="O45" s="90"/>
      <c r="P45" s="91" t="s">
        <v>55</v>
      </c>
      <c r="Q45" s="91">
        <v>1962</v>
      </c>
      <c r="R45" s="92"/>
      <c r="S45" s="93"/>
      <c r="T45" s="410">
        <v>0.020185185185185184</v>
      </c>
      <c r="U45" s="94">
        <v>6</v>
      </c>
      <c r="V45" s="95">
        <f>T45/U45</f>
        <v>0.0033641975308641974</v>
      </c>
      <c r="W45" s="419"/>
      <c r="X45" s="94"/>
      <c r="Y45" s="95"/>
      <c r="Z45" s="96"/>
      <c r="AA45" s="94"/>
      <c r="AB45" s="268"/>
      <c r="AC45" s="400">
        <v>0.02005787037037037</v>
      </c>
      <c r="AD45" s="401">
        <v>6</v>
      </c>
      <c r="AE45" s="402">
        <f t="shared" si="20"/>
        <v>0.003342978395061728</v>
      </c>
      <c r="AF45" s="178">
        <v>0.02226851851851852</v>
      </c>
      <c r="AG45" s="94">
        <v>6</v>
      </c>
      <c r="AH45" s="95">
        <f>AF45/AG45</f>
        <v>0.00371141975308642</v>
      </c>
      <c r="AI45" s="96">
        <v>0.021608796296296296</v>
      </c>
      <c r="AJ45" s="94">
        <v>6</v>
      </c>
      <c r="AK45" s="95">
        <f>AI45/AJ45</f>
        <v>0.003601466049382716</v>
      </c>
      <c r="AL45" s="419">
        <v>0.020613425925925927</v>
      </c>
      <c r="AM45" s="98">
        <v>6.195</v>
      </c>
      <c r="AN45" s="95">
        <f t="shared" si="9"/>
        <v>0.0033274295279945</v>
      </c>
      <c r="AO45" s="96"/>
      <c r="AP45" s="98"/>
      <c r="AQ45" s="95" t="e">
        <f>AO45/AP45</f>
        <v>#DIV/0!</v>
      </c>
      <c r="AR45" s="521">
        <v>1</v>
      </c>
      <c r="AS45" s="426"/>
      <c r="AT45" s="427"/>
      <c r="AU45" s="426"/>
      <c r="AV45" s="428"/>
      <c r="AW45" s="423"/>
      <c r="AX45" s="424"/>
      <c r="AY45" s="421"/>
      <c r="AZ45" s="421"/>
      <c r="BA45" s="421"/>
      <c r="BB45" s="421"/>
      <c r="BC45" s="421"/>
      <c r="BD45" s="421"/>
      <c r="BE45" s="421"/>
    </row>
    <row r="46" spans="1:50" ht="13.5" customHeight="1">
      <c r="A46" s="85">
        <f t="shared" si="12"/>
        <v>43</v>
      </c>
      <c r="B46" s="412">
        <v>76</v>
      </c>
      <c r="C46" s="413" t="s">
        <v>161</v>
      </c>
      <c r="D46" s="391">
        <f t="shared" si="17"/>
        <v>0.1076736111111111</v>
      </c>
      <c r="E46" s="79">
        <f t="shared" si="11"/>
        <v>0.01276620370370371</v>
      </c>
      <c r="F46" s="86">
        <f t="shared" si="18"/>
        <v>30.195</v>
      </c>
      <c r="G46" s="87">
        <f t="shared" si="19"/>
        <v>0.003565941749001858</v>
      </c>
      <c r="H46" s="88"/>
      <c r="I46" s="89">
        <v>43</v>
      </c>
      <c r="J46" s="88">
        <v>45</v>
      </c>
      <c r="K46" s="88"/>
      <c r="L46" s="89">
        <v>43</v>
      </c>
      <c r="M46" s="88">
        <v>51</v>
      </c>
      <c r="N46" s="90">
        <v>51</v>
      </c>
      <c r="O46" s="90"/>
      <c r="P46" s="91" t="s">
        <v>55</v>
      </c>
      <c r="Q46" s="91">
        <v>1952</v>
      </c>
      <c r="R46" s="92"/>
      <c r="S46" s="93"/>
      <c r="T46" s="414"/>
      <c r="U46" s="94"/>
      <c r="V46" s="95"/>
      <c r="W46" s="437">
        <v>0.021886574074074072</v>
      </c>
      <c r="X46" s="94">
        <v>6</v>
      </c>
      <c r="Y46" s="95">
        <f aca="true" t="shared" si="21" ref="Y46:Y52">W46/X46</f>
        <v>0.003647762345679012</v>
      </c>
      <c r="Z46" s="96">
        <v>0.02085648148148148</v>
      </c>
      <c r="AA46" s="94">
        <v>6</v>
      </c>
      <c r="AB46" s="268">
        <f aca="true" t="shared" si="22" ref="AB46:AB52">Z46/AA46</f>
        <v>0.0034760802469135797</v>
      </c>
      <c r="AC46" s="97"/>
      <c r="AD46" s="416"/>
      <c r="AE46" s="95"/>
      <c r="AF46" s="178">
        <v>0.020868055555555556</v>
      </c>
      <c r="AG46" s="94">
        <v>6</v>
      </c>
      <c r="AH46" s="95">
        <f>AF46/AG46</f>
        <v>0.0034780092592592592</v>
      </c>
      <c r="AI46" s="96">
        <v>0.0218287037037037</v>
      </c>
      <c r="AJ46" s="94">
        <v>6</v>
      </c>
      <c r="AK46" s="95">
        <f>AI46/AJ46</f>
        <v>0.0036381172839506167</v>
      </c>
      <c r="AL46" s="417">
        <v>0.022233796296296297</v>
      </c>
      <c r="AM46" s="98">
        <v>6.195</v>
      </c>
      <c r="AN46" s="95">
        <f t="shared" si="9"/>
        <v>0.0035889905240187726</v>
      </c>
      <c r="AO46" s="96"/>
      <c r="AP46" s="418"/>
      <c r="AQ46" s="95" t="e">
        <f>AO46/AP46</f>
        <v>#DIV/0!</v>
      </c>
      <c r="AR46" s="82">
        <v>1</v>
      </c>
      <c r="AW46" s="16"/>
      <c r="AX46" s="404"/>
    </row>
    <row r="47" spans="1:57" s="526" customFormat="1" ht="11.25" customHeight="1">
      <c r="A47" s="99">
        <f t="shared" si="12"/>
        <v>44</v>
      </c>
      <c r="B47" s="135">
        <v>69</v>
      </c>
      <c r="C47" s="142" t="s">
        <v>54</v>
      </c>
      <c r="D47" s="105">
        <f t="shared" si="17"/>
        <v>0.1204398148148148</v>
      </c>
      <c r="E47" s="106"/>
      <c r="F47" s="107">
        <f t="shared" si="18"/>
        <v>30.195</v>
      </c>
      <c r="G47" s="108">
        <f t="shared" si="19"/>
        <v>0.003988733724617149</v>
      </c>
      <c r="H47" s="109">
        <v>48</v>
      </c>
      <c r="I47" s="137">
        <v>49</v>
      </c>
      <c r="J47" s="109">
        <v>60</v>
      </c>
      <c r="K47" s="109"/>
      <c r="L47" s="137"/>
      <c r="M47" s="109">
        <v>59</v>
      </c>
      <c r="N47" s="138">
        <v>60</v>
      </c>
      <c r="O47" s="138"/>
      <c r="P47" s="113" t="s">
        <v>56</v>
      </c>
      <c r="Q47" s="113">
        <v>1979</v>
      </c>
      <c r="R47" s="139"/>
      <c r="S47" s="140" t="s">
        <v>117</v>
      </c>
      <c r="T47" s="307">
        <v>0.025370370370370366</v>
      </c>
      <c r="U47" s="101">
        <v>6</v>
      </c>
      <c r="V47" s="81">
        <f>T47/U47</f>
        <v>0.004228395061728394</v>
      </c>
      <c r="W47" s="121">
        <v>0.023055555555555555</v>
      </c>
      <c r="X47" s="101">
        <v>6</v>
      </c>
      <c r="Y47" s="81">
        <f t="shared" si="21"/>
        <v>0.0038425925925925923</v>
      </c>
      <c r="Z47" s="100">
        <v>0.023668981481481485</v>
      </c>
      <c r="AA47" s="101">
        <v>6</v>
      </c>
      <c r="AB47" s="269">
        <f t="shared" si="22"/>
        <v>0.003944830246913581</v>
      </c>
      <c r="AC47" s="146"/>
      <c r="AD47" s="274"/>
      <c r="AE47" s="127"/>
      <c r="AF47" s="183"/>
      <c r="AG47" s="101"/>
      <c r="AH47" s="81"/>
      <c r="AI47" s="100">
        <v>0.023923611111111114</v>
      </c>
      <c r="AJ47" s="101">
        <v>6</v>
      </c>
      <c r="AK47" s="81">
        <f>AI47/AJ47</f>
        <v>0.003987268518518519</v>
      </c>
      <c r="AL47" s="506">
        <v>0.02442129629629629</v>
      </c>
      <c r="AM47" s="102">
        <v>6.195</v>
      </c>
      <c r="AN47" s="81"/>
      <c r="AO47" s="100"/>
      <c r="AP47" s="122"/>
      <c r="AQ47" s="81"/>
      <c r="AR47" s="376">
        <v>1</v>
      </c>
      <c r="AS47" s="509"/>
      <c r="AT47" s="509"/>
      <c r="AU47" s="514"/>
      <c r="AV47" s="517"/>
      <c r="AW47" s="514"/>
      <c r="AX47" s="514"/>
      <c r="AY47" s="514"/>
      <c r="AZ47" s="514"/>
      <c r="BA47" s="514"/>
      <c r="BB47" s="514"/>
      <c r="BC47" s="514"/>
      <c r="BD47" s="514"/>
      <c r="BE47" s="514"/>
    </row>
    <row r="48" spans="1:48" ht="11.25" customHeight="1">
      <c r="A48" s="85">
        <f t="shared" si="12"/>
        <v>45</v>
      </c>
      <c r="B48" s="412">
        <v>71</v>
      </c>
      <c r="C48" s="413" t="s">
        <v>154</v>
      </c>
      <c r="D48" s="391">
        <f t="shared" si="17"/>
        <v>0.07627314814814815</v>
      </c>
      <c r="E48" s="79">
        <f t="shared" si="11"/>
        <v>0.005625000000000005</v>
      </c>
      <c r="F48" s="86">
        <f t="shared" si="18"/>
        <v>30</v>
      </c>
      <c r="G48" s="87">
        <f t="shared" si="19"/>
        <v>0.0025424382716049384</v>
      </c>
      <c r="H48" s="88"/>
      <c r="I48" s="89">
        <v>3</v>
      </c>
      <c r="J48" s="88">
        <v>6</v>
      </c>
      <c r="K48" s="88">
        <v>7</v>
      </c>
      <c r="L48" s="89">
        <v>6</v>
      </c>
      <c r="M48" s="88">
        <v>11</v>
      </c>
      <c r="N48" s="90"/>
      <c r="O48" s="90"/>
      <c r="P48" s="91" t="s">
        <v>55</v>
      </c>
      <c r="Q48" s="91">
        <v>1960</v>
      </c>
      <c r="R48" s="92"/>
      <c r="S48" s="93" t="s">
        <v>155</v>
      </c>
      <c r="T48" s="450"/>
      <c r="U48" s="94"/>
      <c r="V48" s="95"/>
      <c r="W48" s="415">
        <v>0.01480324074074074</v>
      </c>
      <c r="X48" s="94">
        <v>6</v>
      </c>
      <c r="Y48" s="95">
        <f t="shared" si="21"/>
        <v>0.0024672067901234567</v>
      </c>
      <c r="Z48" s="96">
        <v>0.01513888888888889</v>
      </c>
      <c r="AA48" s="94">
        <v>6</v>
      </c>
      <c r="AB48" s="268">
        <f t="shared" si="22"/>
        <v>0.002523148148148148</v>
      </c>
      <c r="AC48" s="97">
        <v>0.015069444444444443</v>
      </c>
      <c r="AD48" s="304">
        <v>6</v>
      </c>
      <c r="AE48" s="95">
        <f aca="true" t="shared" si="23" ref="AE48:AE58">AC48/AD48</f>
        <v>0.0025115740740740736</v>
      </c>
      <c r="AF48" s="178">
        <v>0.015104166666666667</v>
      </c>
      <c r="AG48" s="94">
        <v>6</v>
      </c>
      <c r="AH48" s="95">
        <f aca="true" t="shared" si="24" ref="AH48:AH55">AF48/AG48</f>
        <v>0.0025173611111111113</v>
      </c>
      <c r="AI48" s="96">
        <v>0.01615740740740741</v>
      </c>
      <c r="AJ48" s="94">
        <v>6</v>
      </c>
      <c r="AK48" s="95">
        <f>AI48/AJ48</f>
        <v>0.0026929012345679013</v>
      </c>
      <c r="AL48" s="415"/>
      <c r="AM48" s="98"/>
      <c r="AN48" s="95"/>
      <c r="AO48" s="96"/>
      <c r="AP48" s="98"/>
      <c r="AQ48" s="95"/>
      <c r="AR48" s="42">
        <v>1</v>
      </c>
      <c r="AS48" s="13"/>
      <c r="AT48" s="14"/>
      <c r="AU48" s="13"/>
      <c r="AV48" s="15"/>
    </row>
    <row r="49" spans="1:46" ht="11.25" customHeight="1">
      <c r="A49" s="85">
        <f t="shared" si="12"/>
        <v>46</v>
      </c>
      <c r="B49" s="412">
        <v>70</v>
      </c>
      <c r="C49" s="413" t="s">
        <v>152</v>
      </c>
      <c r="D49" s="391">
        <f t="shared" si="17"/>
        <v>0.08189814814814815</v>
      </c>
      <c r="E49" s="79">
        <f t="shared" si="11"/>
        <v>0.007546296296296301</v>
      </c>
      <c r="F49" s="86">
        <f t="shared" si="18"/>
        <v>30</v>
      </c>
      <c r="G49" s="87">
        <f t="shared" si="19"/>
        <v>0.0027299382716049385</v>
      </c>
      <c r="H49" s="88"/>
      <c r="I49" s="89">
        <v>9</v>
      </c>
      <c r="J49" s="88">
        <v>9</v>
      </c>
      <c r="K49" s="88">
        <v>17</v>
      </c>
      <c r="L49" s="89">
        <v>11</v>
      </c>
      <c r="M49" s="88">
        <v>18</v>
      </c>
      <c r="N49" s="90"/>
      <c r="O49" s="90"/>
      <c r="P49" s="91" t="s">
        <v>55</v>
      </c>
      <c r="Q49" s="91">
        <v>1952</v>
      </c>
      <c r="R49" s="396"/>
      <c r="S49" s="93" t="s">
        <v>153</v>
      </c>
      <c r="T49" s="398"/>
      <c r="U49" s="94"/>
      <c r="V49" s="95"/>
      <c r="W49" s="403">
        <v>0.016354166666666666</v>
      </c>
      <c r="X49" s="94">
        <v>6</v>
      </c>
      <c r="Y49" s="95">
        <f t="shared" si="21"/>
        <v>0.002725694444444444</v>
      </c>
      <c r="Z49" s="96">
        <v>0.01621527777777778</v>
      </c>
      <c r="AA49" s="94">
        <v>6</v>
      </c>
      <c r="AB49" s="268">
        <f t="shared" si="22"/>
        <v>0.0027025462962962966</v>
      </c>
      <c r="AC49" s="400">
        <v>0.016412037037037037</v>
      </c>
      <c r="AD49" s="401">
        <v>6</v>
      </c>
      <c r="AE49" s="402">
        <f t="shared" si="23"/>
        <v>0.0027353395061728396</v>
      </c>
      <c r="AF49" s="178">
        <v>0.016087962962962964</v>
      </c>
      <c r="AG49" s="94">
        <v>6</v>
      </c>
      <c r="AH49" s="95">
        <f t="shared" si="24"/>
        <v>0.0026813271604938273</v>
      </c>
      <c r="AI49" s="96">
        <v>0.016828703703703703</v>
      </c>
      <c r="AJ49" s="94">
        <v>6</v>
      </c>
      <c r="AK49" s="95">
        <f>AI49/AJ49</f>
        <v>0.002804783950617284</v>
      </c>
      <c r="AL49" s="96"/>
      <c r="AM49" s="98"/>
      <c r="AN49" s="95"/>
      <c r="AO49" s="96"/>
      <c r="AP49" s="98"/>
      <c r="AQ49" s="95"/>
      <c r="AR49" s="42">
        <v>1</v>
      </c>
      <c r="AS49" s="44"/>
      <c r="AT49" s="44"/>
    </row>
    <row r="50" spans="1:50" ht="11.25" customHeight="1">
      <c r="A50" s="85">
        <f t="shared" si="12"/>
        <v>47</v>
      </c>
      <c r="B50" s="389">
        <v>11</v>
      </c>
      <c r="C50" s="390" t="s">
        <v>81</v>
      </c>
      <c r="D50" s="429">
        <f t="shared" si="17"/>
        <v>0.08944444444444445</v>
      </c>
      <c r="E50" s="79">
        <f t="shared" si="11"/>
        <v>0.011608796296296284</v>
      </c>
      <c r="F50" s="430">
        <f t="shared" si="18"/>
        <v>30</v>
      </c>
      <c r="G50" s="431">
        <f t="shared" si="19"/>
        <v>0.0029814814814814817</v>
      </c>
      <c r="H50" s="88">
        <v>16</v>
      </c>
      <c r="I50" s="392">
        <v>21</v>
      </c>
      <c r="J50" s="393">
        <v>21</v>
      </c>
      <c r="K50" s="393">
        <v>27</v>
      </c>
      <c r="L50" s="392">
        <v>21</v>
      </c>
      <c r="M50" s="393"/>
      <c r="N50" s="394"/>
      <c r="O50" s="394"/>
      <c r="P50" s="91" t="s">
        <v>55</v>
      </c>
      <c r="Q50" s="395">
        <v>1954</v>
      </c>
      <c r="R50" s="396"/>
      <c r="S50" s="397"/>
      <c r="T50" s="398">
        <v>0.017997685185185186</v>
      </c>
      <c r="U50" s="94">
        <v>6</v>
      </c>
      <c r="V50" s="95">
        <f>T50/U50</f>
        <v>0.0029996141975308643</v>
      </c>
      <c r="W50" s="399">
        <v>0.018229166666666668</v>
      </c>
      <c r="X50" s="94">
        <v>6</v>
      </c>
      <c r="Y50" s="95">
        <f t="shared" si="21"/>
        <v>0.0030381944444444445</v>
      </c>
      <c r="Z50" s="432">
        <v>0.017951388888888888</v>
      </c>
      <c r="AA50" s="94">
        <v>6</v>
      </c>
      <c r="AB50" s="268">
        <f t="shared" si="22"/>
        <v>0.002991898148148148</v>
      </c>
      <c r="AC50" s="400">
        <v>0.017824074074074076</v>
      </c>
      <c r="AD50" s="401">
        <v>6</v>
      </c>
      <c r="AE50" s="402">
        <f t="shared" si="23"/>
        <v>0.002970679012345679</v>
      </c>
      <c r="AF50" s="433">
        <v>0.01744212962962963</v>
      </c>
      <c r="AG50" s="434">
        <v>6</v>
      </c>
      <c r="AH50" s="95">
        <f t="shared" si="24"/>
        <v>0.002907021604938272</v>
      </c>
      <c r="AI50" s="96"/>
      <c r="AJ50" s="94"/>
      <c r="AK50" s="95"/>
      <c r="AL50" s="446"/>
      <c r="AM50" s="445"/>
      <c r="AN50" s="95"/>
      <c r="AO50" s="432"/>
      <c r="AP50" s="435"/>
      <c r="AQ50" s="95" t="e">
        <f>AO50/AP50</f>
        <v>#DIV/0!</v>
      </c>
      <c r="AR50" s="42">
        <v>1</v>
      </c>
      <c r="AS50" s="13"/>
      <c r="AT50" s="14"/>
      <c r="AU50" s="13"/>
      <c r="AV50" s="15"/>
      <c r="AW50" s="16"/>
      <c r="AX50" s="404"/>
    </row>
    <row r="51" spans="1:50" ht="11.25" customHeight="1">
      <c r="A51" s="85">
        <f t="shared" si="12"/>
        <v>48</v>
      </c>
      <c r="B51" s="412">
        <v>73</v>
      </c>
      <c r="C51" s="413" t="s">
        <v>158</v>
      </c>
      <c r="D51" s="391">
        <f t="shared" si="17"/>
        <v>0.10105324074074074</v>
      </c>
      <c r="E51" s="79">
        <f t="shared" si="11"/>
        <v>0.04512731481481483</v>
      </c>
      <c r="F51" s="86">
        <f t="shared" si="18"/>
        <v>30</v>
      </c>
      <c r="G51" s="87">
        <f t="shared" si="19"/>
        <v>0.0033684413580246913</v>
      </c>
      <c r="H51" s="88"/>
      <c r="I51" s="89">
        <v>34</v>
      </c>
      <c r="J51" s="88">
        <v>44</v>
      </c>
      <c r="K51" s="88">
        <v>53</v>
      </c>
      <c r="L51" s="89">
        <v>33</v>
      </c>
      <c r="M51" s="88">
        <v>33</v>
      </c>
      <c r="N51" s="90"/>
      <c r="O51" s="90"/>
      <c r="P51" s="91" t="s">
        <v>55</v>
      </c>
      <c r="Q51" s="91">
        <v>1949</v>
      </c>
      <c r="R51" s="92"/>
      <c r="S51" s="93" t="s">
        <v>88</v>
      </c>
      <c r="T51" s="408"/>
      <c r="U51" s="94"/>
      <c r="V51" s="95"/>
      <c r="W51" s="403">
        <v>0.020023148148148148</v>
      </c>
      <c r="X51" s="94">
        <v>6</v>
      </c>
      <c r="Y51" s="95">
        <f t="shared" si="21"/>
        <v>0.0033371913580246913</v>
      </c>
      <c r="Z51" s="96">
        <v>0.020752314814814814</v>
      </c>
      <c r="AA51" s="94">
        <v>6</v>
      </c>
      <c r="AB51" s="268">
        <f t="shared" si="22"/>
        <v>0.003458719135802469</v>
      </c>
      <c r="AC51" s="400">
        <v>0.020381944444444446</v>
      </c>
      <c r="AD51" s="409">
        <v>6</v>
      </c>
      <c r="AE51" s="402">
        <f t="shared" si="23"/>
        <v>0.003396990740740741</v>
      </c>
      <c r="AF51" s="178">
        <v>0.01989583333333333</v>
      </c>
      <c r="AG51" s="94">
        <v>6</v>
      </c>
      <c r="AH51" s="95">
        <f t="shared" si="24"/>
        <v>0.003315972222222222</v>
      </c>
      <c r="AI51" s="96">
        <v>0.02</v>
      </c>
      <c r="AJ51" s="94">
        <v>6</v>
      </c>
      <c r="AK51" s="95">
        <f>AI51/AJ51</f>
        <v>0.0033333333333333335</v>
      </c>
      <c r="AL51" s="444"/>
      <c r="AM51" s="98"/>
      <c r="AN51" s="95"/>
      <c r="AO51" s="96"/>
      <c r="AP51" s="418"/>
      <c r="AQ51" s="95" t="e">
        <f>AO51/AP51</f>
        <v>#DIV/0!</v>
      </c>
      <c r="AR51" s="42">
        <v>1</v>
      </c>
      <c r="AS51" s="13"/>
      <c r="AT51" s="14"/>
      <c r="AU51" s="13"/>
      <c r="AV51" s="15"/>
      <c r="AW51" s="16"/>
      <c r="AX51" s="404"/>
    </row>
    <row r="52" spans="1:57" s="540" customFormat="1" ht="11.25" customHeight="1" thickBot="1">
      <c r="A52" s="471">
        <f t="shared" si="12"/>
        <v>49</v>
      </c>
      <c r="B52" s="499">
        <v>62</v>
      </c>
      <c r="C52" s="500" t="s">
        <v>144</v>
      </c>
      <c r="D52" s="501">
        <f t="shared" si="17"/>
        <v>0.14618055555555556</v>
      </c>
      <c r="E52" s="472"/>
      <c r="F52" s="266">
        <f t="shared" si="18"/>
        <v>30</v>
      </c>
      <c r="G52" s="267">
        <f t="shared" si="19"/>
        <v>0.004872685185185186</v>
      </c>
      <c r="H52" s="473"/>
      <c r="I52" s="128">
        <v>63</v>
      </c>
      <c r="J52" s="129">
        <v>40</v>
      </c>
      <c r="K52" s="129">
        <v>70</v>
      </c>
      <c r="L52" s="128">
        <v>31</v>
      </c>
      <c r="M52" s="129">
        <v>52</v>
      </c>
      <c r="N52" s="130"/>
      <c r="O52" s="130"/>
      <c r="P52" s="474" t="s">
        <v>55</v>
      </c>
      <c r="Q52" s="131">
        <v>1982</v>
      </c>
      <c r="R52" s="132"/>
      <c r="S52" s="133" t="s">
        <v>67</v>
      </c>
      <c r="T52" s="475"/>
      <c r="U52" s="476"/>
      <c r="V52" s="477"/>
      <c r="W52" s="478">
        <v>0.03820601851851852</v>
      </c>
      <c r="X52" s="476">
        <v>6</v>
      </c>
      <c r="Y52" s="477">
        <f t="shared" si="21"/>
        <v>0.00636766975308642</v>
      </c>
      <c r="Z52" s="172">
        <v>0.020335648148148148</v>
      </c>
      <c r="AA52" s="476">
        <v>6</v>
      </c>
      <c r="AB52" s="480">
        <f t="shared" si="22"/>
        <v>0.0033892746913580245</v>
      </c>
      <c r="AC52" s="194">
        <v>0.04652777777777778</v>
      </c>
      <c r="AD52" s="481">
        <v>6</v>
      </c>
      <c r="AE52" s="134">
        <f t="shared" si="23"/>
        <v>0.0077546296296296295</v>
      </c>
      <c r="AF52" s="193">
        <v>0.019178240740740742</v>
      </c>
      <c r="AG52" s="173">
        <v>6</v>
      </c>
      <c r="AH52" s="477">
        <f t="shared" si="24"/>
        <v>0.0031963734567901237</v>
      </c>
      <c r="AI52" s="479">
        <v>0.02193287037037037</v>
      </c>
      <c r="AJ52" s="476">
        <v>6</v>
      </c>
      <c r="AK52" s="477">
        <f>AI52/AJ52</f>
        <v>0.0036554783950617283</v>
      </c>
      <c r="AL52" s="172"/>
      <c r="AM52" s="483"/>
      <c r="AN52" s="477"/>
      <c r="AO52" s="172"/>
      <c r="AP52" s="537"/>
      <c r="AQ52" s="477"/>
      <c r="AR52" s="467">
        <v>1</v>
      </c>
      <c r="AS52" s="507"/>
      <c r="AT52" s="507"/>
      <c r="AU52" s="513"/>
      <c r="AV52" s="515"/>
      <c r="AW52" s="538"/>
      <c r="AX52" s="539"/>
      <c r="AY52" s="513"/>
      <c r="AZ52" s="513"/>
      <c r="BA52" s="513"/>
      <c r="BB52" s="513"/>
      <c r="BC52" s="513"/>
      <c r="BD52" s="513"/>
      <c r="BE52" s="513"/>
    </row>
    <row r="53" spans="1:50" ht="11.25" customHeight="1">
      <c r="A53" s="85">
        <f t="shared" si="12"/>
        <v>50</v>
      </c>
      <c r="B53" s="412">
        <v>97</v>
      </c>
      <c r="C53" s="413" t="s">
        <v>182</v>
      </c>
      <c r="D53" s="391">
        <f t="shared" si="17"/>
        <v>0.061655092592592595</v>
      </c>
      <c r="E53" s="79">
        <f t="shared" si="11"/>
        <v>0.0009606481481481549</v>
      </c>
      <c r="F53" s="86">
        <f t="shared" si="18"/>
        <v>24.195</v>
      </c>
      <c r="G53" s="87">
        <f t="shared" si="19"/>
        <v>0.0025482575983712583</v>
      </c>
      <c r="H53" s="88"/>
      <c r="I53" s="89"/>
      <c r="J53" s="88"/>
      <c r="K53" s="88">
        <v>12</v>
      </c>
      <c r="L53" s="89">
        <v>8</v>
      </c>
      <c r="M53" s="88">
        <v>7</v>
      </c>
      <c r="N53" s="90">
        <v>7</v>
      </c>
      <c r="O53" s="90"/>
      <c r="P53" s="91" t="s">
        <v>55</v>
      </c>
      <c r="Q53" s="91">
        <v>1984</v>
      </c>
      <c r="R53" s="92"/>
      <c r="S53" s="93"/>
      <c r="T53" s="414"/>
      <c r="U53" s="94"/>
      <c r="V53" s="95"/>
      <c r="W53" s="437"/>
      <c r="X53" s="94"/>
      <c r="Y53" s="95"/>
      <c r="Z53" s="96"/>
      <c r="AA53" s="94"/>
      <c r="AB53" s="268"/>
      <c r="AC53" s="97">
        <v>0.015590277777777778</v>
      </c>
      <c r="AD53" s="416">
        <v>6</v>
      </c>
      <c r="AE53" s="95">
        <f t="shared" si="23"/>
        <v>0.0025983796296296297</v>
      </c>
      <c r="AF53" s="178">
        <v>0.015509259259259257</v>
      </c>
      <c r="AG53" s="94">
        <v>6</v>
      </c>
      <c r="AH53" s="95">
        <f t="shared" si="24"/>
        <v>0.0025848765432098762</v>
      </c>
      <c r="AI53" s="96">
        <v>0.014988425925925926</v>
      </c>
      <c r="AJ53" s="94">
        <v>6</v>
      </c>
      <c r="AK53" s="95">
        <f>AI53/AJ53</f>
        <v>0.002498070987654321</v>
      </c>
      <c r="AL53" s="96">
        <v>0.01556712962962963</v>
      </c>
      <c r="AM53" s="98">
        <v>6.195</v>
      </c>
      <c r="AN53" s="95">
        <f aca="true" t="shared" si="25" ref="AN53:AN60">AL53/AM53</f>
        <v>0.0025128538546617643</v>
      </c>
      <c r="AO53" s="96"/>
      <c r="AP53" s="418"/>
      <c r="AQ53" s="95"/>
      <c r="AS53" s="13"/>
      <c r="AT53" s="14"/>
      <c r="AU53" s="13"/>
      <c r="AV53" s="15"/>
      <c r="AW53" s="16"/>
      <c r="AX53" s="404"/>
    </row>
    <row r="54" spans="1:48" ht="12" customHeight="1">
      <c r="A54" s="85">
        <f t="shared" si="12"/>
        <v>51</v>
      </c>
      <c r="B54" s="389">
        <v>92</v>
      </c>
      <c r="C54" s="390" t="s">
        <v>177</v>
      </c>
      <c r="D54" s="429">
        <f t="shared" si="17"/>
        <v>0.06261574074074075</v>
      </c>
      <c r="E54" s="79">
        <f t="shared" si="11"/>
        <v>0.003067129629629628</v>
      </c>
      <c r="F54" s="430">
        <f t="shared" si="18"/>
        <v>24.195</v>
      </c>
      <c r="G54" s="431">
        <f t="shared" si="19"/>
        <v>0.002587962006230244</v>
      </c>
      <c r="H54" s="88"/>
      <c r="I54" s="392"/>
      <c r="J54" s="393"/>
      <c r="K54" s="393">
        <v>8</v>
      </c>
      <c r="L54" s="392">
        <v>12</v>
      </c>
      <c r="M54" s="393">
        <v>10</v>
      </c>
      <c r="N54" s="394">
        <v>9</v>
      </c>
      <c r="O54" s="394"/>
      <c r="P54" s="91" t="s">
        <v>55</v>
      </c>
      <c r="Q54" s="395">
        <v>1984</v>
      </c>
      <c r="R54" s="396"/>
      <c r="S54" s="397"/>
      <c r="T54" s="398"/>
      <c r="U54" s="94"/>
      <c r="V54" s="95"/>
      <c r="W54" s="403"/>
      <c r="X54" s="94"/>
      <c r="Y54" s="95"/>
      <c r="Z54" s="432"/>
      <c r="AA54" s="94"/>
      <c r="AB54" s="268"/>
      <c r="AC54" s="400">
        <v>0.015173611111111112</v>
      </c>
      <c r="AD54" s="401">
        <v>6</v>
      </c>
      <c r="AE54" s="402">
        <f t="shared" si="23"/>
        <v>0.0025289351851851853</v>
      </c>
      <c r="AF54" s="433">
        <v>0.016180555555555556</v>
      </c>
      <c r="AG54" s="434">
        <v>6</v>
      </c>
      <c r="AH54" s="402">
        <f t="shared" si="24"/>
        <v>0.0026967592592592594</v>
      </c>
      <c r="AI54" s="432">
        <v>0.015520833333333333</v>
      </c>
      <c r="AJ54" s="434">
        <v>6</v>
      </c>
      <c r="AK54" s="402">
        <f>AI54/AJ54</f>
        <v>0.0025868055555555553</v>
      </c>
      <c r="AL54" s="446">
        <v>0.015740740740740743</v>
      </c>
      <c r="AM54" s="445">
        <v>6.195</v>
      </c>
      <c r="AN54" s="402">
        <f t="shared" si="25"/>
        <v>0.0025408782470929367</v>
      </c>
      <c r="AO54" s="432"/>
      <c r="AP54" s="435"/>
      <c r="AQ54" s="402" t="e">
        <f>AO54/AP54</f>
        <v>#DIV/0!</v>
      </c>
      <c r="AR54" s="42">
        <v>1</v>
      </c>
      <c r="AS54" s="405">
        <f>D54+AO54</f>
        <v>0.06261574074074075</v>
      </c>
      <c r="AT54" s="406">
        <f>F54+AP54</f>
        <v>24.195</v>
      </c>
      <c r="AU54" s="405">
        <f>AS54/AT54</f>
        <v>0.002587962006230244</v>
      </c>
      <c r="AV54" s="407"/>
    </row>
    <row r="55" spans="1:48" ht="11.25" customHeight="1">
      <c r="A55" s="85">
        <f t="shared" si="12"/>
        <v>52</v>
      </c>
      <c r="B55" s="412">
        <v>99</v>
      </c>
      <c r="C55" s="413" t="s">
        <v>184</v>
      </c>
      <c r="D55" s="391">
        <f t="shared" si="17"/>
        <v>0.06568287037037038</v>
      </c>
      <c r="E55" s="79">
        <f t="shared" si="11"/>
        <v>0.016030092592592582</v>
      </c>
      <c r="F55" s="86">
        <f t="shared" si="18"/>
        <v>24.195</v>
      </c>
      <c r="G55" s="87">
        <f t="shared" si="19"/>
        <v>0.0027147290915631485</v>
      </c>
      <c r="H55" s="88"/>
      <c r="I55" s="89"/>
      <c r="J55" s="88"/>
      <c r="K55" s="88">
        <v>14</v>
      </c>
      <c r="L55" s="89">
        <v>13</v>
      </c>
      <c r="M55" s="88">
        <v>14</v>
      </c>
      <c r="N55" s="90">
        <v>16</v>
      </c>
      <c r="O55" s="90"/>
      <c r="P55" s="91" t="s">
        <v>55</v>
      </c>
      <c r="Q55" s="91">
        <v>1955</v>
      </c>
      <c r="R55" s="92"/>
      <c r="S55" s="93" t="s">
        <v>185</v>
      </c>
      <c r="T55" s="410"/>
      <c r="U55" s="94"/>
      <c r="V55" s="95"/>
      <c r="W55" s="411"/>
      <c r="X55" s="94"/>
      <c r="Y55" s="95"/>
      <c r="Z55" s="96"/>
      <c r="AA55" s="94"/>
      <c r="AB55" s="268"/>
      <c r="AC55" s="400">
        <v>0.016006944444444445</v>
      </c>
      <c r="AD55" s="401">
        <v>6</v>
      </c>
      <c r="AE55" s="402">
        <f t="shared" si="23"/>
        <v>0.002667824074074074</v>
      </c>
      <c r="AF55" s="178">
        <v>0.01621527777777778</v>
      </c>
      <c r="AG55" s="94">
        <v>6</v>
      </c>
      <c r="AH55" s="95">
        <f t="shared" si="24"/>
        <v>0.0027025462962962966</v>
      </c>
      <c r="AI55" s="96">
        <v>0.016400462962962964</v>
      </c>
      <c r="AJ55" s="94">
        <v>6</v>
      </c>
      <c r="AK55" s="95">
        <f>AI55/AJ55</f>
        <v>0.0027334104938271605</v>
      </c>
      <c r="AL55" s="96">
        <v>0.017060185185185185</v>
      </c>
      <c r="AM55" s="98">
        <v>6.195</v>
      </c>
      <c r="AN55" s="95">
        <f t="shared" si="25"/>
        <v>0.0027538636295698442</v>
      </c>
      <c r="AO55" s="96"/>
      <c r="AP55" s="98"/>
      <c r="AQ55" s="95"/>
      <c r="AR55" s="82"/>
      <c r="AS55" s="13"/>
      <c r="AT55" s="14"/>
      <c r="AU55" s="13"/>
      <c r="AV55" s="15"/>
    </row>
    <row r="56" spans="1:57" s="526" customFormat="1" ht="11.25" customHeight="1">
      <c r="A56" s="383">
        <f t="shared" si="12"/>
        <v>53</v>
      </c>
      <c r="B56" s="103">
        <v>63</v>
      </c>
      <c r="C56" s="104" t="s">
        <v>146</v>
      </c>
      <c r="D56" s="143">
        <f t="shared" si="17"/>
        <v>0.08171296296296296</v>
      </c>
      <c r="E56" s="265">
        <f t="shared" si="11"/>
        <v>0.0014351851851851782</v>
      </c>
      <c r="F56" s="144">
        <f t="shared" si="18"/>
        <v>24.195</v>
      </c>
      <c r="G56" s="145">
        <f t="shared" si="19"/>
        <v>0.0033772664998124803</v>
      </c>
      <c r="H56" s="111"/>
      <c r="I56" s="110">
        <v>38</v>
      </c>
      <c r="J56" s="111">
        <v>37</v>
      </c>
      <c r="K56" s="111">
        <v>44</v>
      </c>
      <c r="L56" s="110"/>
      <c r="M56" s="111"/>
      <c r="N56" s="112">
        <v>45</v>
      </c>
      <c r="O56" s="112"/>
      <c r="P56" s="114" t="s">
        <v>56</v>
      </c>
      <c r="Q56" s="114">
        <v>1986</v>
      </c>
      <c r="R56" s="115"/>
      <c r="S56" s="116" t="s">
        <v>67</v>
      </c>
      <c r="T56" s="378"/>
      <c r="U56" s="126"/>
      <c r="V56" s="127"/>
      <c r="W56" s="527">
        <v>0.020532407407407405</v>
      </c>
      <c r="X56" s="126">
        <v>6</v>
      </c>
      <c r="Y56" s="127">
        <f>W56/X56</f>
        <v>0.0034220679012345674</v>
      </c>
      <c r="Z56" s="125">
        <v>0.020104166666666666</v>
      </c>
      <c r="AA56" s="126">
        <v>6</v>
      </c>
      <c r="AB56" s="379">
        <f>Z56/AA56</f>
        <v>0.0033506944444444443</v>
      </c>
      <c r="AC56" s="146">
        <v>0.01951388888888889</v>
      </c>
      <c r="AD56" s="273">
        <v>6</v>
      </c>
      <c r="AE56" s="127">
        <f t="shared" si="23"/>
        <v>0.003252314814814815</v>
      </c>
      <c r="AF56" s="189"/>
      <c r="AG56" s="126"/>
      <c r="AH56" s="127"/>
      <c r="AI56" s="125"/>
      <c r="AJ56" s="126"/>
      <c r="AK56" s="127"/>
      <c r="AL56" s="151">
        <v>0.0215625</v>
      </c>
      <c r="AM56" s="149">
        <v>6.195</v>
      </c>
      <c r="AN56" s="127">
        <f t="shared" si="25"/>
        <v>0.0034806295399515733</v>
      </c>
      <c r="AO56" s="125"/>
      <c r="AP56" s="149"/>
      <c r="AQ56" s="127" t="e">
        <f>AO56/AP56</f>
        <v>#DIV/0!</v>
      </c>
      <c r="AR56" s="376">
        <v>1</v>
      </c>
      <c r="AS56" s="508"/>
      <c r="AT56" s="511"/>
      <c r="AU56" s="508"/>
      <c r="AV56" s="516"/>
      <c r="AW56" s="524"/>
      <c r="AX56" s="525"/>
      <c r="AY56" s="514"/>
      <c r="AZ56" s="514"/>
      <c r="BA56" s="514"/>
      <c r="BB56" s="514"/>
      <c r="BC56" s="514"/>
      <c r="BD56" s="514"/>
      <c r="BE56" s="514"/>
    </row>
    <row r="57" spans="1:57" s="84" customFormat="1" ht="11.25" customHeight="1">
      <c r="A57" s="99">
        <f t="shared" si="12"/>
        <v>54</v>
      </c>
      <c r="B57" s="135">
        <v>96</v>
      </c>
      <c r="C57" s="142" t="s">
        <v>181</v>
      </c>
      <c r="D57" s="105">
        <f t="shared" si="17"/>
        <v>0.08314814814814814</v>
      </c>
      <c r="E57" s="106">
        <f t="shared" si="11"/>
        <v>0.006261574074074086</v>
      </c>
      <c r="F57" s="107">
        <f t="shared" si="18"/>
        <v>24.195</v>
      </c>
      <c r="G57" s="108">
        <f t="shared" si="19"/>
        <v>0.0034365839284210844</v>
      </c>
      <c r="H57" s="109"/>
      <c r="I57" s="137"/>
      <c r="J57" s="109"/>
      <c r="K57" s="109">
        <v>57</v>
      </c>
      <c r="L57" s="137">
        <v>40</v>
      </c>
      <c r="M57" s="109">
        <v>46</v>
      </c>
      <c r="N57" s="138">
        <v>44</v>
      </c>
      <c r="O57" s="138"/>
      <c r="P57" s="113" t="s">
        <v>56</v>
      </c>
      <c r="Q57" s="113">
        <v>1988</v>
      </c>
      <c r="R57" s="139"/>
      <c r="S57" s="140"/>
      <c r="T57" s="141"/>
      <c r="U57" s="101"/>
      <c r="V57" s="81"/>
      <c r="W57" s="100"/>
      <c r="X57" s="101"/>
      <c r="Y57" s="81"/>
      <c r="Z57" s="100"/>
      <c r="AA57" s="101"/>
      <c r="AB57" s="269"/>
      <c r="AC57" s="118">
        <v>0.02085648148148148</v>
      </c>
      <c r="AD57" s="284">
        <v>6</v>
      </c>
      <c r="AE57" s="81">
        <f t="shared" si="23"/>
        <v>0.0034760802469135797</v>
      </c>
      <c r="AF57" s="183">
        <v>0.02056712962962963</v>
      </c>
      <c r="AG57" s="101">
        <v>6</v>
      </c>
      <c r="AH57" s="81">
        <f aca="true" t="shared" si="26" ref="AH57:AH63">AF57/AG57</f>
        <v>0.003427854938271605</v>
      </c>
      <c r="AI57" s="100">
        <v>0.02071759259259259</v>
      </c>
      <c r="AJ57" s="101">
        <v>6</v>
      </c>
      <c r="AK57" s="81">
        <f>AI57/AJ57</f>
        <v>0.0034529320987654317</v>
      </c>
      <c r="AL57" s="100">
        <v>0.021006944444444443</v>
      </c>
      <c r="AM57" s="102">
        <v>6.195</v>
      </c>
      <c r="AN57" s="81">
        <f t="shared" si="25"/>
        <v>0.0033909514841718225</v>
      </c>
      <c r="AO57" s="100"/>
      <c r="AP57" s="102"/>
      <c r="AQ57" s="81"/>
      <c r="AR57" s="42"/>
      <c r="AS57" s="28"/>
      <c r="AT57" s="29"/>
      <c r="AU57" s="28"/>
      <c r="AV57" s="30"/>
      <c r="AW57" s="26"/>
      <c r="AX57" s="27"/>
      <c r="AY57" s="83"/>
      <c r="AZ57" s="83"/>
      <c r="BA57" s="83"/>
      <c r="BB57" s="83"/>
      <c r="BC57" s="83"/>
      <c r="BD57" s="83"/>
      <c r="BE57" s="83"/>
    </row>
    <row r="58" spans="1:50" ht="11.25" customHeight="1">
      <c r="A58" s="85">
        <f t="shared" si="12"/>
        <v>55</v>
      </c>
      <c r="B58" s="389">
        <v>229</v>
      </c>
      <c r="C58" s="390" t="s">
        <v>191</v>
      </c>
      <c r="D58" s="391">
        <f t="shared" si="17"/>
        <v>0.08940972222222222</v>
      </c>
      <c r="E58" s="79">
        <f t="shared" si="11"/>
        <v>0.007175925925925933</v>
      </c>
      <c r="F58" s="86">
        <f t="shared" si="18"/>
        <v>24.195</v>
      </c>
      <c r="G58" s="87">
        <f t="shared" si="19"/>
        <v>0.003695380129044109</v>
      </c>
      <c r="H58" s="88"/>
      <c r="I58" s="392"/>
      <c r="J58" s="393"/>
      <c r="K58" s="393">
        <v>61</v>
      </c>
      <c r="L58" s="392">
        <v>45</v>
      </c>
      <c r="M58" s="393">
        <v>56</v>
      </c>
      <c r="N58" s="394">
        <v>55</v>
      </c>
      <c r="O58" s="394"/>
      <c r="P58" s="91" t="s">
        <v>55</v>
      </c>
      <c r="Q58" s="395">
        <v>1979</v>
      </c>
      <c r="R58" s="396"/>
      <c r="S58" s="397" t="s">
        <v>117</v>
      </c>
      <c r="T58" s="398"/>
      <c r="U58" s="94"/>
      <c r="V58" s="95"/>
      <c r="W58" s="432"/>
      <c r="X58" s="94"/>
      <c r="Y58" s="95"/>
      <c r="Z58" s="96"/>
      <c r="AA58" s="94"/>
      <c r="AB58" s="268"/>
      <c r="AC58" s="432">
        <v>0.021354166666666664</v>
      </c>
      <c r="AD58" s="401">
        <v>6</v>
      </c>
      <c r="AE58" s="402">
        <f t="shared" si="23"/>
        <v>0.0035590277777777773</v>
      </c>
      <c r="AF58" s="178">
        <v>0.021215277777777777</v>
      </c>
      <c r="AG58" s="94">
        <v>6</v>
      </c>
      <c r="AH58" s="402">
        <f t="shared" si="26"/>
        <v>0.0035358796296296297</v>
      </c>
      <c r="AI58" s="96">
        <v>0.023842592592592596</v>
      </c>
      <c r="AJ58" s="94">
        <v>6</v>
      </c>
      <c r="AK58" s="402">
        <f>AI58/AJ58</f>
        <v>0.003973765432098766</v>
      </c>
      <c r="AL58" s="96">
        <v>0.022997685185185187</v>
      </c>
      <c r="AM58" s="98">
        <v>6.195</v>
      </c>
      <c r="AN58" s="402">
        <f t="shared" si="25"/>
        <v>0.00371229785071593</v>
      </c>
      <c r="AO58" s="96"/>
      <c r="AP58" s="98"/>
      <c r="AQ58" s="95"/>
      <c r="AS58" s="13"/>
      <c r="AT58" s="14"/>
      <c r="AU58" s="13"/>
      <c r="AV58" s="15"/>
      <c r="AW58" s="16"/>
      <c r="AX58" s="404"/>
    </row>
    <row r="59" spans="1:57" s="84" customFormat="1" ht="11.25" customHeight="1">
      <c r="A59" s="99">
        <f t="shared" si="12"/>
        <v>56</v>
      </c>
      <c r="B59" s="103">
        <v>16</v>
      </c>
      <c r="C59" s="104" t="s">
        <v>86</v>
      </c>
      <c r="D59" s="143">
        <f t="shared" si="17"/>
        <v>0.09658564814814816</v>
      </c>
      <c r="E59" s="106">
        <f t="shared" si="11"/>
        <v>0.0037268518518518423</v>
      </c>
      <c r="F59" s="144">
        <f t="shared" si="18"/>
        <v>24.195</v>
      </c>
      <c r="G59" s="145">
        <f t="shared" si="19"/>
        <v>0.003991967272087132</v>
      </c>
      <c r="H59" s="109">
        <v>51</v>
      </c>
      <c r="I59" s="110"/>
      <c r="J59" s="111"/>
      <c r="K59" s="111"/>
      <c r="L59" s="110">
        <v>48</v>
      </c>
      <c r="M59" s="111">
        <v>57</v>
      </c>
      <c r="N59" s="112">
        <v>58</v>
      </c>
      <c r="O59" s="112"/>
      <c r="P59" s="113" t="s">
        <v>56</v>
      </c>
      <c r="Q59" s="114">
        <v>1981</v>
      </c>
      <c r="R59" s="115"/>
      <c r="S59" s="116" t="s">
        <v>88</v>
      </c>
      <c r="T59" s="117">
        <v>0.027037037037037037</v>
      </c>
      <c r="U59" s="101">
        <v>6</v>
      </c>
      <c r="V59" s="81">
        <f>T59/U59</f>
        <v>0.004506172839506173</v>
      </c>
      <c r="W59" s="151"/>
      <c r="X59" s="101"/>
      <c r="Y59" s="81"/>
      <c r="Z59" s="125"/>
      <c r="AA59" s="101"/>
      <c r="AB59" s="269"/>
      <c r="AC59" s="146"/>
      <c r="AD59" s="273"/>
      <c r="AE59" s="127"/>
      <c r="AF59" s="189">
        <v>0.021956018518518517</v>
      </c>
      <c r="AG59" s="126">
        <v>6</v>
      </c>
      <c r="AH59" s="127">
        <f t="shared" si="26"/>
        <v>0.003659336419753086</v>
      </c>
      <c r="AI59" s="125">
        <v>0.023923611111111114</v>
      </c>
      <c r="AJ59" s="126">
        <v>6</v>
      </c>
      <c r="AK59" s="127">
        <f>AI59/AJ59</f>
        <v>0.003987268518518519</v>
      </c>
      <c r="AL59" s="125">
        <v>0.023668981481481485</v>
      </c>
      <c r="AM59" s="102">
        <v>6.195</v>
      </c>
      <c r="AN59" s="127">
        <f t="shared" si="25"/>
        <v>0.003820658834783129</v>
      </c>
      <c r="AO59" s="125"/>
      <c r="AP59" s="149"/>
      <c r="AQ59" s="127"/>
      <c r="AR59" s="42"/>
      <c r="AS59" s="28"/>
      <c r="AT59" s="29"/>
      <c r="AU59" s="28"/>
      <c r="AV59" s="30"/>
      <c r="AW59" s="83"/>
      <c r="AX59" s="83"/>
      <c r="AY59" s="83"/>
      <c r="AZ59" s="83"/>
      <c r="BA59" s="83"/>
      <c r="BB59" s="83"/>
      <c r="BC59" s="83"/>
      <c r="BD59" s="83"/>
      <c r="BE59" s="83"/>
    </row>
    <row r="60" spans="1:50" ht="11.25" customHeight="1">
      <c r="A60" s="85">
        <f t="shared" si="12"/>
        <v>57</v>
      </c>
      <c r="B60" s="412">
        <v>58</v>
      </c>
      <c r="C60" s="413" t="s">
        <v>140</v>
      </c>
      <c r="D60" s="391">
        <f t="shared" si="17"/>
        <v>0.1003125</v>
      </c>
      <c r="E60" s="79"/>
      <c r="F60" s="86">
        <f t="shared" si="18"/>
        <v>24.195</v>
      </c>
      <c r="G60" s="87">
        <f t="shared" si="19"/>
        <v>0.004146001239925604</v>
      </c>
      <c r="H60" s="88"/>
      <c r="I60" s="89">
        <v>55</v>
      </c>
      <c r="J60" s="88">
        <v>61</v>
      </c>
      <c r="K60" s="88"/>
      <c r="L60" s="89">
        <v>59</v>
      </c>
      <c r="M60" s="88"/>
      <c r="N60" s="90">
        <v>64</v>
      </c>
      <c r="O60" s="90"/>
      <c r="P60" s="91" t="s">
        <v>55</v>
      </c>
      <c r="Q60" s="91">
        <v>1959</v>
      </c>
      <c r="R60" s="92"/>
      <c r="S60" s="93"/>
      <c r="T60" s="408"/>
      <c r="U60" s="94"/>
      <c r="V60" s="95"/>
      <c r="W60" s="520">
        <v>0.026377314814814815</v>
      </c>
      <c r="X60" s="94">
        <v>6</v>
      </c>
      <c r="Y60" s="95">
        <f>W60/X60</f>
        <v>0.004396219135802469</v>
      </c>
      <c r="Z60" s="96">
        <v>0.02459490740740741</v>
      </c>
      <c r="AA60" s="94">
        <v>6</v>
      </c>
      <c r="AB60" s="268">
        <f>Z60/AA60</f>
        <v>0.004099151234567901</v>
      </c>
      <c r="AC60" s="400"/>
      <c r="AD60" s="409"/>
      <c r="AE60" s="402"/>
      <c r="AF60" s="178">
        <v>0.024027777777777776</v>
      </c>
      <c r="AG60" s="94">
        <v>6</v>
      </c>
      <c r="AH60" s="95">
        <f t="shared" si="26"/>
        <v>0.00400462962962963</v>
      </c>
      <c r="AI60" s="96"/>
      <c r="AJ60" s="94"/>
      <c r="AK60" s="95"/>
      <c r="AL60" s="96">
        <v>0.0253125</v>
      </c>
      <c r="AM60" s="98">
        <v>6.195</v>
      </c>
      <c r="AN60" s="95">
        <f t="shared" si="25"/>
        <v>0.004085956416464891</v>
      </c>
      <c r="AO60" s="96"/>
      <c r="AP60" s="98"/>
      <c r="AQ60" s="95"/>
      <c r="AR60" s="82"/>
      <c r="AS60" s="13"/>
      <c r="AT60" s="14"/>
      <c r="AU60" s="13"/>
      <c r="AV60" s="15"/>
      <c r="AW60" s="16"/>
      <c r="AX60" s="404"/>
    </row>
    <row r="61" spans="1:50" ht="11.25" customHeight="1">
      <c r="A61" s="85">
        <f t="shared" si="12"/>
        <v>58</v>
      </c>
      <c r="B61" s="389">
        <v>74</v>
      </c>
      <c r="C61" s="390" t="s">
        <v>159</v>
      </c>
      <c r="D61" s="429">
        <f t="shared" si="17"/>
        <v>0.07262731481481483</v>
      </c>
      <c r="E61" s="79">
        <f t="shared" si="11"/>
        <v>0.008831018518518502</v>
      </c>
      <c r="F61" s="430">
        <f t="shared" si="18"/>
        <v>24</v>
      </c>
      <c r="G61" s="431">
        <f t="shared" si="19"/>
        <v>0.003026138117283951</v>
      </c>
      <c r="H61" s="88"/>
      <c r="I61" s="392">
        <v>24</v>
      </c>
      <c r="J61" s="393">
        <v>22</v>
      </c>
      <c r="K61" s="393">
        <v>30</v>
      </c>
      <c r="L61" s="392">
        <v>25</v>
      </c>
      <c r="M61" s="393"/>
      <c r="N61" s="394"/>
      <c r="O61" s="394"/>
      <c r="P61" s="91" t="s">
        <v>55</v>
      </c>
      <c r="Q61" s="395">
        <v>1973</v>
      </c>
      <c r="R61" s="396"/>
      <c r="S61" s="397"/>
      <c r="T61" s="410"/>
      <c r="U61" s="94"/>
      <c r="V61" s="95"/>
      <c r="W61" s="432">
        <v>0.01851851851851852</v>
      </c>
      <c r="X61" s="94">
        <v>6</v>
      </c>
      <c r="Y61" s="95">
        <f>W61/X61</f>
        <v>0.00308641975308642</v>
      </c>
      <c r="Z61" s="432">
        <v>0.017974537037037035</v>
      </c>
      <c r="AA61" s="94">
        <v>6</v>
      </c>
      <c r="AB61" s="268">
        <f>Z61/AA61</f>
        <v>0.0029957561728395058</v>
      </c>
      <c r="AC61" s="400">
        <v>0.018125</v>
      </c>
      <c r="AD61" s="401">
        <v>6</v>
      </c>
      <c r="AE61" s="402">
        <f>AC61/AD61</f>
        <v>0.0030208333333333333</v>
      </c>
      <c r="AF61" s="433">
        <v>0.01800925925925926</v>
      </c>
      <c r="AG61" s="434">
        <v>6</v>
      </c>
      <c r="AH61" s="402">
        <f t="shared" si="26"/>
        <v>0.0030015432098765434</v>
      </c>
      <c r="AI61" s="432"/>
      <c r="AJ61" s="434"/>
      <c r="AK61" s="402"/>
      <c r="AL61" s="432"/>
      <c r="AM61" s="445"/>
      <c r="AN61" s="402"/>
      <c r="AO61" s="432"/>
      <c r="AP61" s="435"/>
      <c r="AQ61" s="402" t="e">
        <f>AO61/AP61</f>
        <v>#DIV/0!</v>
      </c>
      <c r="AR61" s="42">
        <v>1</v>
      </c>
      <c r="AS61" s="405">
        <f>D61+AO61</f>
        <v>0.07262731481481483</v>
      </c>
      <c r="AT61" s="406">
        <f>F61+AP61</f>
        <v>24</v>
      </c>
      <c r="AU61" s="405">
        <f>AS61/AT61</f>
        <v>0.003026138117283951</v>
      </c>
      <c r="AV61" s="407"/>
      <c r="AW61" s="16"/>
      <c r="AX61" s="404"/>
    </row>
    <row r="62" spans="1:48" ht="11.25" customHeight="1">
      <c r="A62" s="85">
        <f t="shared" si="12"/>
        <v>59</v>
      </c>
      <c r="B62" s="412">
        <v>83</v>
      </c>
      <c r="C62" s="413" t="s">
        <v>166</v>
      </c>
      <c r="D62" s="391">
        <f t="shared" si="17"/>
        <v>0.08145833333333333</v>
      </c>
      <c r="E62" s="79">
        <f t="shared" si="11"/>
        <v>0.004097222222222224</v>
      </c>
      <c r="F62" s="86">
        <f t="shared" si="18"/>
        <v>24</v>
      </c>
      <c r="G62" s="87">
        <f t="shared" si="19"/>
        <v>0.003394097222222222</v>
      </c>
      <c r="H62" s="88"/>
      <c r="I62" s="89"/>
      <c r="J62" s="88">
        <v>42</v>
      </c>
      <c r="K62" s="88">
        <v>54</v>
      </c>
      <c r="L62" s="89">
        <v>35</v>
      </c>
      <c r="M62" s="88">
        <v>40</v>
      </c>
      <c r="N62" s="90"/>
      <c r="O62" s="90"/>
      <c r="P62" s="91" t="s">
        <v>55</v>
      </c>
      <c r="Q62" s="91">
        <v>1940</v>
      </c>
      <c r="R62" s="92"/>
      <c r="S62" s="93" t="s">
        <v>165</v>
      </c>
      <c r="T62" s="414"/>
      <c r="U62" s="94"/>
      <c r="V62" s="95"/>
      <c r="W62" s="96"/>
      <c r="X62" s="94"/>
      <c r="Y62" s="95"/>
      <c r="Z62" s="96">
        <v>0.020555555555555556</v>
      </c>
      <c r="AA62" s="94">
        <v>6</v>
      </c>
      <c r="AB62" s="268">
        <f>Z62/AA62</f>
        <v>0.003425925925925926</v>
      </c>
      <c r="AC62" s="97">
        <v>0.020520833333333332</v>
      </c>
      <c r="AD62" s="416">
        <v>6</v>
      </c>
      <c r="AE62" s="95">
        <f>AC62/AD62</f>
        <v>0.003420138888888889</v>
      </c>
      <c r="AF62" s="178">
        <v>0.020231481481481482</v>
      </c>
      <c r="AG62" s="94">
        <v>6</v>
      </c>
      <c r="AH62" s="95">
        <f t="shared" si="26"/>
        <v>0.0033719135802469137</v>
      </c>
      <c r="AI62" s="96">
        <v>0.020150462962962964</v>
      </c>
      <c r="AJ62" s="94">
        <v>6</v>
      </c>
      <c r="AK62" s="95">
        <f>AI62/AJ62</f>
        <v>0.0033584104938271606</v>
      </c>
      <c r="AL62" s="444"/>
      <c r="AM62" s="98"/>
      <c r="AN62" s="95"/>
      <c r="AO62" s="96"/>
      <c r="AP62" s="98"/>
      <c r="AQ62" s="95" t="e">
        <f>AO62/AP62</f>
        <v>#DIV/0!</v>
      </c>
      <c r="AR62" s="42">
        <v>1</v>
      </c>
      <c r="AS62" s="13"/>
      <c r="AT62" s="14"/>
      <c r="AU62" s="13"/>
      <c r="AV62" s="15"/>
    </row>
    <row r="63" spans="1:57" s="425" customFormat="1" ht="11.25" customHeight="1">
      <c r="A63" s="85">
        <f t="shared" si="12"/>
        <v>60</v>
      </c>
      <c r="B63" s="412">
        <v>90</v>
      </c>
      <c r="C63" s="413" t="s">
        <v>175</v>
      </c>
      <c r="D63" s="391">
        <f t="shared" si="17"/>
        <v>0.08555555555555555</v>
      </c>
      <c r="E63" s="79">
        <f t="shared" si="11"/>
        <v>0.04365740740740742</v>
      </c>
      <c r="F63" s="86">
        <f t="shared" si="18"/>
        <v>24</v>
      </c>
      <c r="G63" s="87">
        <f t="shared" si="19"/>
        <v>0.0035648148148148145</v>
      </c>
      <c r="H63" s="88"/>
      <c r="I63" s="89"/>
      <c r="J63" s="88">
        <v>51</v>
      </c>
      <c r="K63" s="88">
        <v>51</v>
      </c>
      <c r="L63" s="89">
        <v>58</v>
      </c>
      <c r="M63" s="88">
        <v>37</v>
      </c>
      <c r="N63" s="90"/>
      <c r="O63" s="90"/>
      <c r="P63" s="91" t="s">
        <v>55</v>
      </c>
      <c r="Q63" s="91">
        <v>1964</v>
      </c>
      <c r="R63" s="396"/>
      <c r="S63" s="93"/>
      <c r="T63" s="410"/>
      <c r="U63" s="94"/>
      <c r="V63" s="95"/>
      <c r="W63" s="96"/>
      <c r="X63" s="94"/>
      <c r="Y63" s="95"/>
      <c r="Z63" s="96">
        <v>0.021504629629629627</v>
      </c>
      <c r="AA63" s="94">
        <v>6</v>
      </c>
      <c r="AB63" s="268">
        <f>Z63/AA63</f>
        <v>0.0035841049382716044</v>
      </c>
      <c r="AC63" s="400">
        <v>0.020162037037037037</v>
      </c>
      <c r="AD63" s="401">
        <v>6</v>
      </c>
      <c r="AE63" s="402">
        <f>AC63/AD63</f>
        <v>0.0033603395061728397</v>
      </c>
      <c r="AF63" s="178">
        <v>0.023865740740740743</v>
      </c>
      <c r="AG63" s="94">
        <v>6</v>
      </c>
      <c r="AH63" s="95">
        <f t="shared" si="26"/>
        <v>0.0039776234567901235</v>
      </c>
      <c r="AI63" s="96">
        <v>0.020023148148148148</v>
      </c>
      <c r="AJ63" s="94">
        <v>6</v>
      </c>
      <c r="AK63" s="95">
        <f>AI63/AJ63</f>
        <v>0.0033371913580246913</v>
      </c>
      <c r="AL63" s="96"/>
      <c r="AM63" s="98"/>
      <c r="AN63" s="95"/>
      <c r="AO63" s="96"/>
      <c r="AP63" s="98"/>
      <c r="AQ63" s="95"/>
      <c r="AR63" s="376">
        <v>1</v>
      </c>
      <c r="AS63" s="447"/>
      <c r="AT63" s="448"/>
      <c r="AU63" s="447"/>
      <c r="AV63" s="449"/>
      <c r="AW63" s="423"/>
      <c r="AX63" s="424"/>
      <c r="AY63" s="421"/>
      <c r="AZ63" s="421"/>
      <c r="BA63" s="421"/>
      <c r="BB63" s="421"/>
      <c r="BC63" s="421"/>
      <c r="BD63" s="421"/>
      <c r="BE63" s="421"/>
    </row>
    <row r="64" spans="1:68" s="548" customFormat="1" ht="12" customHeight="1" thickBot="1">
      <c r="A64" s="286">
        <f t="shared" si="12"/>
        <v>61</v>
      </c>
      <c r="B64" s="287">
        <v>51</v>
      </c>
      <c r="C64" s="288" t="s">
        <v>132</v>
      </c>
      <c r="D64" s="297">
        <f t="shared" si="17"/>
        <v>0.12921296296296297</v>
      </c>
      <c r="E64" s="289"/>
      <c r="F64" s="162">
        <f t="shared" si="18"/>
        <v>24</v>
      </c>
      <c r="G64" s="163">
        <f t="shared" si="19"/>
        <v>0.005383873456790124</v>
      </c>
      <c r="H64" s="165">
        <v>54</v>
      </c>
      <c r="I64" s="164">
        <v>61</v>
      </c>
      <c r="J64" s="165">
        <v>67</v>
      </c>
      <c r="K64" s="165"/>
      <c r="L64" s="164"/>
      <c r="M64" s="165">
        <v>62</v>
      </c>
      <c r="N64" s="165"/>
      <c r="O64" s="165"/>
      <c r="P64" s="167" t="s">
        <v>56</v>
      </c>
      <c r="Q64" s="167">
        <v>1956</v>
      </c>
      <c r="R64" s="168"/>
      <c r="S64" s="169"/>
      <c r="T64" s="485">
        <v>0.03295138888888889</v>
      </c>
      <c r="U64" s="292">
        <v>6</v>
      </c>
      <c r="V64" s="281">
        <f>T64/U64</f>
        <v>0.0054918981481481485</v>
      </c>
      <c r="W64" s="293">
        <v>0.03162037037037037</v>
      </c>
      <c r="X64" s="292">
        <v>6</v>
      </c>
      <c r="Y64" s="281">
        <f>W64/X64</f>
        <v>0.005270061728395062</v>
      </c>
      <c r="Z64" s="293">
        <v>0.03283564814814815</v>
      </c>
      <c r="AA64" s="292">
        <v>6</v>
      </c>
      <c r="AB64" s="294">
        <f>Z64/AA64</f>
        <v>0.005472608024691358</v>
      </c>
      <c r="AC64" s="171"/>
      <c r="AD64" s="295"/>
      <c r="AE64" s="281"/>
      <c r="AF64" s="293"/>
      <c r="AG64" s="292"/>
      <c r="AH64" s="281"/>
      <c r="AI64" s="170">
        <v>0.03180555555555555</v>
      </c>
      <c r="AJ64" s="292">
        <v>6</v>
      </c>
      <c r="AK64" s="281">
        <f>AI64/AJ64</f>
        <v>0.005300925925925925</v>
      </c>
      <c r="AL64" s="170"/>
      <c r="AM64" s="296"/>
      <c r="AN64" s="281"/>
      <c r="AO64" s="170"/>
      <c r="AP64" s="296"/>
      <c r="AQ64" s="281"/>
      <c r="AR64" s="541">
        <v>1</v>
      </c>
      <c r="AS64" s="542"/>
      <c r="AT64" s="543"/>
      <c r="AU64" s="542"/>
      <c r="AV64" s="544"/>
      <c r="AW64" s="545"/>
      <c r="AX64" s="546"/>
      <c r="AY64" s="547"/>
      <c r="AZ64" s="547"/>
      <c r="BA64" s="547"/>
      <c r="BB64" s="547"/>
      <c r="BC64" s="547"/>
      <c r="BD64" s="547"/>
      <c r="BE64" s="547"/>
      <c r="BF64" s="547"/>
      <c r="BG64" s="547"/>
      <c r="BH64" s="547"/>
      <c r="BI64" s="547"/>
      <c r="BJ64" s="547"/>
      <c r="BK64" s="547"/>
      <c r="BL64" s="547"/>
      <c r="BM64" s="547"/>
      <c r="BN64" s="547"/>
      <c r="BO64" s="547"/>
      <c r="BP64" s="547"/>
    </row>
    <row r="65" spans="1:68" s="451" customFormat="1" ht="12" customHeight="1">
      <c r="A65" s="85">
        <f t="shared" si="12"/>
        <v>62</v>
      </c>
      <c r="B65" s="175">
        <v>24</v>
      </c>
      <c r="C65" s="176" t="s">
        <v>98</v>
      </c>
      <c r="D65" s="177">
        <f t="shared" si="17"/>
        <v>0.054155092592592595</v>
      </c>
      <c r="E65" s="79">
        <f t="shared" si="11"/>
        <v>0.0036689814814814883</v>
      </c>
      <c r="F65" s="86">
        <f t="shared" si="18"/>
        <v>18.195</v>
      </c>
      <c r="G65" s="87">
        <f t="shared" si="19"/>
        <v>0.0029763722227311128</v>
      </c>
      <c r="H65" s="88">
        <v>21</v>
      </c>
      <c r="I65" s="89"/>
      <c r="J65" s="88"/>
      <c r="K65" s="88"/>
      <c r="L65" s="89"/>
      <c r="M65" s="88">
        <v>24</v>
      </c>
      <c r="N65" s="88">
        <v>24</v>
      </c>
      <c r="O65" s="88"/>
      <c r="P65" s="91" t="s">
        <v>55</v>
      </c>
      <c r="Q65" s="91">
        <v>1951</v>
      </c>
      <c r="R65" s="92"/>
      <c r="S65" s="93" t="s">
        <v>99</v>
      </c>
      <c r="T65" s="414">
        <v>0.01818287037037037</v>
      </c>
      <c r="U65" s="94">
        <v>6</v>
      </c>
      <c r="V65" s="95">
        <f>T65/U65</f>
        <v>0.003030478395061728</v>
      </c>
      <c r="W65" s="456"/>
      <c r="X65" s="94"/>
      <c r="Y65" s="95"/>
      <c r="Z65" s="178"/>
      <c r="AA65" s="94"/>
      <c r="AB65" s="268"/>
      <c r="AC65" s="97"/>
      <c r="AD65" s="416"/>
      <c r="AE65" s="95"/>
      <c r="AF65" s="178"/>
      <c r="AG65" s="94"/>
      <c r="AH65" s="95"/>
      <c r="AI65" s="96">
        <v>0.017592592592592594</v>
      </c>
      <c r="AJ65" s="94">
        <v>6</v>
      </c>
      <c r="AK65" s="95">
        <f>AI65/AJ65</f>
        <v>0.002932098765432099</v>
      </c>
      <c r="AL65" s="96">
        <v>0.018379629629629628</v>
      </c>
      <c r="AM65" s="98">
        <v>6.195</v>
      </c>
      <c r="AN65" s="95">
        <f>AL65/AM65</f>
        <v>0.0029668490120467518</v>
      </c>
      <c r="AO65" s="96"/>
      <c r="AP65" s="98"/>
      <c r="AQ65" s="95"/>
      <c r="AR65" s="82"/>
      <c r="AS65" s="13"/>
      <c r="AT65" s="14"/>
      <c r="AU65" s="13"/>
      <c r="AV65" s="15"/>
      <c r="AW65" s="44"/>
      <c r="AX65" s="44"/>
      <c r="AY65" s="44"/>
      <c r="AZ65" s="44"/>
      <c r="BA65" s="44"/>
      <c r="BB65" s="44"/>
      <c r="BC65" s="44"/>
      <c r="BD65" s="44"/>
      <c r="BE65" s="4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</row>
    <row r="66" spans="1:68" s="180" customFormat="1" ht="12" customHeight="1">
      <c r="A66" s="99">
        <f t="shared" si="12"/>
        <v>63</v>
      </c>
      <c r="B66" s="185">
        <v>86</v>
      </c>
      <c r="C66" s="186" t="s">
        <v>169</v>
      </c>
      <c r="D66" s="187">
        <f t="shared" si="17"/>
        <v>0.05782407407407408</v>
      </c>
      <c r="E66" s="106">
        <f t="shared" si="11"/>
        <v>0.0036689814814814745</v>
      </c>
      <c r="F66" s="144">
        <f t="shared" si="18"/>
        <v>18.195</v>
      </c>
      <c r="G66" s="145">
        <f t="shared" si="19"/>
        <v>0.0031780200095671385</v>
      </c>
      <c r="H66" s="109"/>
      <c r="I66" s="110"/>
      <c r="J66" s="111">
        <v>32</v>
      </c>
      <c r="K66" s="111">
        <v>41</v>
      </c>
      <c r="L66" s="110"/>
      <c r="M66" s="111"/>
      <c r="N66" s="111">
        <v>30</v>
      </c>
      <c r="O66" s="111"/>
      <c r="P66" s="113" t="s">
        <v>56</v>
      </c>
      <c r="Q66" s="114">
        <v>1980</v>
      </c>
      <c r="R66" s="115"/>
      <c r="S66" s="116" t="s">
        <v>67</v>
      </c>
      <c r="T66" s="117"/>
      <c r="U66" s="101"/>
      <c r="V66" s="81"/>
      <c r="W66" s="189"/>
      <c r="X66" s="101"/>
      <c r="Y66" s="81"/>
      <c r="Z66" s="189">
        <v>0.01934027777777778</v>
      </c>
      <c r="AA66" s="101">
        <v>6</v>
      </c>
      <c r="AB66" s="269">
        <f>Z66/AA66</f>
        <v>0.00322337962962963</v>
      </c>
      <c r="AC66" s="146">
        <v>0.019282407407407408</v>
      </c>
      <c r="AD66" s="273">
        <v>6</v>
      </c>
      <c r="AE66" s="127">
        <f>AC66/AD66</f>
        <v>0.0032137345679012345</v>
      </c>
      <c r="AF66" s="183"/>
      <c r="AG66" s="101"/>
      <c r="AH66" s="81"/>
      <c r="AI66" s="100"/>
      <c r="AJ66" s="101"/>
      <c r="AK66" s="81"/>
      <c r="AL66" s="100">
        <v>0.01920138888888889</v>
      </c>
      <c r="AM66" s="102">
        <v>6.195</v>
      </c>
      <c r="AN66" s="127">
        <f>AL66/AM66</f>
        <v>0.003099497802887633</v>
      </c>
      <c r="AO66" s="100"/>
      <c r="AP66" s="102"/>
      <c r="AQ66" s="81"/>
      <c r="AR66" s="42">
        <v>1</v>
      </c>
      <c r="AS66" s="28"/>
      <c r="AT66" s="29"/>
      <c r="AU66" s="28"/>
      <c r="AV66" s="30"/>
      <c r="AW66" s="26"/>
      <c r="AX66" s="27"/>
      <c r="AY66" s="83"/>
      <c r="AZ66" s="83"/>
      <c r="BA66" s="83"/>
      <c r="BB66" s="83"/>
      <c r="BC66" s="83"/>
      <c r="BD66" s="83"/>
      <c r="BE66" s="83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</row>
    <row r="67" spans="1:68" s="180" customFormat="1" ht="12" customHeight="1">
      <c r="A67" s="99">
        <f t="shared" si="12"/>
        <v>64</v>
      </c>
      <c r="B67" s="185">
        <v>85</v>
      </c>
      <c r="C67" s="186" t="s">
        <v>167</v>
      </c>
      <c r="D67" s="187">
        <f t="shared" si="17"/>
        <v>0.06149305555555556</v>
      </c>
      <c r="E67" s="106">
        <f t="shared" si="11"/>
        <v>0.0012152777777777665</v>
      </c>
      <c r="F67" s="144">
        <f t="shared" si="18"/>
        <v>18.195</v>
      </c>
      <c r="G67" s="145">
        <f t="shared" si="19"/>
        <v>0.0033796677964031633</v>
      </c>
      <c r="H67" s="111"/>
      <c r="I67" s="110"/>
      <c r="J67" s="111">
        <v>35</v>
      </c>
      <c r="K67" s="111">
        <v>46</v>
      </c>
      <c r="L67" s="110"/>
      <c r="M67" s="111"/>
      <c r="N67" s="111">
        <v>52</v>
      </c>
      <c r="O67" s="111"/>
      <c r="P67" s="113" t="s">
        <v>56</v>
      </c>
      <c r="Q67" s="114">
        <v>1984</v>
      </c>
      <c r="R67" s="115"/>
      <c r="S67" s="116" t="s">
        <v>168</v>
      </c>
      <c r="T67" s="188"/>
      <c r="U67" s="101"/>
      <c r="V67" s="81"/>
      <c r="W67" s="189"/>
      <c r="X67" s="101"/>
      <c r="Y67" s="81"/>
      <c r="Z67" s="189">
        <v>0.019525462962962963</v>
      </c>
      <c r="AA67" s="101">
        <v>6</v>
      </c>
      <c r="AB67" s="269">
        <f>Z67/AA67</f>
        <v>0.0032542438271604937</v>
      </c>
      <c r="AC67" s="146">
        <v>0.019675925925925927</v>
      </c>
      <c r="AD67" s="273">
        <v>6</v>
      </c>
      <c r="AE67" s="127">
        <f>AC67/AD67</f>
        <v>0.0032793209876543212</v>
      </c>
      <c r="AF67" s="183"/>
      <c r="AG67" s="101"/>
      <c r="AH67" s="81"/>
      <c r="AI67" s="100"/>
      <c r="AJ67" s="101"/>
      <c r="AK67" s="81"/>
      <c r="AL67" s="100">
        <v>0.022291666666666668</v>
      </c>
      <c r="AM67" s="102">
        <v>6.195</v>
      </c>
      <c r="AN67" s="127">
        <f>AL67/AM67</f>
        <v>0.003598331988162497</v>
      </c>
      <c r="AO67" s="100"/>
      <c r="AP67" s="102"/>
      <c r="AQ67" s="81"/>
      <c r="AR67" s="82">
        <v>1</v>
      </c>
      <c r="AS67" s="28"/>
      <c r="AT67" s="29"/>
      <c r="AU67" s="28"/>
      <c r="AV67" s="30"/>
      <c r="AW67" s="26"/>
      <c r="AX67" s="27"/>
      <c r="AY67" s="83"/>
      <c r="AZ67" s="83"/>
      <c r="BA67" s="83"/>
      <c r="BB67" s="83"/>
      <c r="BC67" s="83"/>
      <c r="BD67" s="83"/>
      <c r="BE67" s="83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</row>
    <row r="68" spans="1:68" s="84" customFormat="1" ht="11.25" customHeight="1">
      <c r="A68" s="99">
        <f t="shared" si="12"/>
        <v>65</v>
      </c>
      <c r="B68" s="185">
        <v>104</v>
      </c>
      <c r="C68" s="186" t="s">
        <v>193</v>
      </c>
      <c r="D68" s="182">
        <f aca="true" t="shared" si="27" ref="D68:D99">T68+W68+Z68+AC68+AF68+AI68+AL68</f>
        <v>0.06270833333333332</v>
      </c>
      <c r="E68" s="106"/>
      <c r="F68" s="107">
        <f aca="true" t="shared" si="28" ref="F68:F99">U68+X68+AA68+AD68+AG68+AJ68+AM68</f>
        <v>18.195</v>
      </c>
      <c r="G68" s="108">
        <f aca="true" t="shared" si="29" ref="G68:G99">D68/F68</f>
        <v>0.0034464596500870196</v>
      </c>
      <c r="H68" s="111"/>
      <c r="I68" s="110"/>
      <c r="J68" s="111"/>
      <c r="K68" s="111"/>
      <c r="L68" s="110">
        <v>39</v>
      </c>
      <c r="M68" s="111">
        <v>42</v>
      </c>
      <c r="N68" s="112">
        <v>48</v>
      </c>
      <c r="O68" s="112"/>
      <c r="P68" s="113" t="s">
        <v>56</v>
      </c>
      <c r="Q68" s="114"/>
      <c r="R68" s="115"/>
      <c r="S68" s="116"/>
      <c r="T68" s="188"/>
      <c r="U68" s="101"/>
      <c r="V68" s="81"/>
      <c r="W68" s="189"/>
      <c r="X68" s="101"/>
      <c r="Y68" s="81"/>
      <c r="Z68" s="183"/>
      <c r="AA68" s="101"/>
      <c r="AB68" s="269"/>
      <c r="AC68" s="146"/>
      <c r="AD68" s="273"/>
      <c r="AE68" s="127"/>
      <c r="AF68" s="183">
        <v>0.020532407407407405</v>
      </c>
      <c r="AG68" s="101">
        <v>6</v>
      </c>
      <c r="AH68" s="81">
        <f>AF68/AG68</f>
        <v>0.0034220679012345674</v>
      </c>
      <c r="AI68" s="100">
        <v>0.02039351851851852</v>
      </c>
      <c r="AJ68" s="101">
        <v>6</v>
      </c>
      <c r="AK68" s="81">
        <f>AI68/AJ68</f>
        <v>0.00339891975308642</v>
      </c>
      <c r="AL68" s="100">
        <v>0.021782407407407407</v>
      </c>
      <c r="AM68" s="102">
        <v>6.195</v>
      </c>
      <c r="AN68" s="127">
        <f>AL68/AM68</f>
        <v>0.003516127103697725</v>
      </c>
      <c r="AO68" s="100"/>
      <c r="AP68" s="102"/>
      <c r="AQ68" s="81"/>
      <c r="AR68" s="82"/>
      <c r="AS68" s="28"/>
      <c r="AT68" s="29"/>
      <c r="AU68" s="28"/>
      <c r="AV68" s="30"/>
      <c r="AW68" s="26"/>
      <c r="AX68" s="27"/>
      <c r="AY68" s="83"/>
      <c r="AZ68" s="83"/>
      <c r="BA68" s="83"/>
      <c r="BB68" s="83"/>
      <c r="BC68" s="83"/>
      <c r="BD68" s="83"/>
      <c r="BE68" s="83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</row>
    <row r="69" spans="1:68" ht="11.25" customHeight="1">
      <c r="A69" s="85">
        <f t="shared" si="12"/>
        <v>66</v>
      </c>
      <c r="B69" s="452">
        <v>33</v>
      </c>
      <c r="C69" s="453" t="s">
        <v>109</v>
      </c>
      <c r="D69" s="177">
        <f t="shared" si="27"/>
        <v>0.05008101851851851</v>
      </c>
      <c r="E69" s="79">
        <f aca="true" t="shared" si="30" ref="E69:E94">D70-D69</f>
        <v>0.006284722222222233</v>
      </c>
      <c r="F69" s="86">
        <f t="shared" si="28"/>
        <v>18</v>
      </c>
      <c r="G69" s="87">
        <f t="shared" si="29"/>
        <v>0.002782278806584362</v>
      </c>
      <c r="H69" s="393">
        <v>6</v>
      </c>
      <c r="I69" s="392"/>
      <c r="J69" s="393"/>
      <c r="K69" s="393">
        <v>20</v>
      </c>
      <c r="L69" s="392">
        <v>17</v>
      </c>
      <c r="M69" s="393"/>
      <c r="N69" s="394"/>
      <c r="O69" s="394"/>
      <c r="P69" s="395" t="s">
        <v>55</v>
      </c>
      <c r="Q69" s="395">
        <v>1979</v>
      </c>
      <c r="R69" s="396"/>
      <c r="S69" s="397"/>
      <c r="T69" s="455">
        <v>0.016412037037037037</v>
      </c>
      <c r="U69" s="94">
        <v>6</v>
      </c>
      <c r="V69" s="95">
        <f>T69/U69</f>
        <v>0.0027353395061728396</v>
      </c>
      <c r="W69" s="455"/>
      <c r="X69" s="94"/>
      <c r="Y69" s="95"/>
      <c r="Z69" s="178"/>
      <c r="AA69" s="94"/>
      <c r="AB69" s="268"/>
      <c r="AC69" s="400">
        <v>0.016701388888888887</v>
      </c>
      <c r="AD69" s="401">
        <v>6</v>
      </c>
      <c r="AE69" s="402">
        <f>AC69/AD69</f>
        <v>0.0027835648148148147</v>
      </c>
      <c r="AF69" s="178">
        <v>0.016967592592592593</v>
      </c>
      <c r="AG69" s="94">
        <v>6</v>
      </c>
      <c r="AH69" s="95">
        <f>AF69/AG69</f>
        <v>0.002827932098765432</v>
      </c>
      <c r="AI69" s="96"/>
      <c r="AJ69" s="94"/>
      <c r="AK69" s="95"/>
      <c r="AL69" s="444"/>
      <c r="AM69" s="98"/>
      <c r="AN69" s="402"/>
      <c r="AO69" s="96"/>
      <c r="AP69" s="98"/>
      <c r="AQ69" s="95" t="e">
        <f>AO69/AP69</f>
        <v>#DIV/0!</v>
      </c>
      <c r="AR69" s="42">
        <v>1</v>
      </c>
      <c r="AS69" s="13"/>
      <c r="AT69" s="14"/>
      <c r="AU69" s="13"/>
      <c r="AV69" s="15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</row>
    <row r="70" spans="1:68" s="526" customFormat="1" ht="11.25" customHeight="1">
      <c r="A70" s="99">
        <f t="shared" si="12"/>
        <v>67</v>
      </c>
      <c r="B70" s="185">
        <v>57</v>
      </c>
      <c r="C70" s="186" t="s">
        <v>139</v>
      </c>
      <c r="D70" s="187">
        <f t="shared" si="27"/>
        <v>0.056365740740740744</v>
      </c>
      <c r="E70" s="106">
        <f t="shared" si="30"/>
        <v>0.00021990740740740478</v>
      </c>
      <c r="F70" s="144">
        <f t="shared" si="28"/>
        <v>18</v>
      </c>
      <c r="G70" s="145">
        <f t="shared" si="29"/>
        <v>0.0031314300411522636</v>
      </c>
      <c r="H70" s="111"/>
      <c r="I70" s="110">
        <v>27</v>
      </c>
      <c r="J70" s="111">
        <v>30</v>
      </c>
      <c r="K70" s="111">
        <v>33</v>
      </c>
      <c r="L70" s="110"/>
      <c r="M70" s="111"/>
      <c r="N70" s="112"/>
      <c r="O70" s="112"/>
      <c r="P70" s="114" t="s">
        <v>56</v>
      </c>
      <c r="Q70" s="114">
        <v>1986</v>
      </c>
      <c r="R70" s="115"/>
      <c r="S70" s="116"/>
      <c r="T70" s="188"/>
      <c r="U70" s="101"/>
      <c r="V70" s="81"/>
      <c r="W70" s="189">
        <v>0.018819444444444448</v>
      </c>
      <c r="X70" s="101">
        <v>6</v>
      </c>
      <c r="Y70" s="81">
        <f>W70/X70</f>
        <v>0.0031365740740740746</v>
      </c>
      <c r="Z70" s="189">
        <v>0.019178240740740742</v>
      </c>
      <c r="AA70" s="101">
        <v>6</v>
      </c>
      <c r="AB70" s="269">
        <f>Z70/AA70</f>
        <v>0.0031963734567901237</v>
      </c>
      <c r="AC70" s="146">
        <v>0.018368055555555554</v>
      </c>
      <c r="AD70" s="273">
        <v>6</v>
      </c>
      <c r="AE70" s="127">
        <f>AC70/AD70</f>
        <v>0.0030613425925925925</v>
      </c>
      <c r="AF70" s="183"/>
      <c r="AG70" s="101"/>
      <c r="AH70" s="81"/>
      <c r="AI70" s="100"/>
      <c r="AJ70" s="101"/>
      <c r="AK70" s="81"/>
      <c r="AL70" s="150"/>
      <c r="AM70" s="102"/>
      <c r="AN70" s="127"/>
      <c r="AO70" s="100"/>
      <c r="AP70" s="102"/>
      <c r="AQ70" s="81" t="e">
        <f>AO70/AP70</f>
        <v>#DIV/0!</v>
      </c>
      <c r="AR70" s="376">
        <v>1</v>
      </c>
      <c r="AS70" s="508"/>
      <c r="AT70" s="511"/>
      <c r="AU70" s="508"/>
      <c r="AV70" s="516"/>
      <c r="AW70" s="524"/>
      <c r="AX70" s="525"/>
      <c r="AY70" s="514"/>
      <c r="AZ70" s="514"/>
      <c r="BA70" s="514"/>
      <c r="BB70" s="514"/>
      <c r="BC70" s="514"/>
      <c r="BD70" s="514"/>
      <c r="BE70" s="514"/>
      <c r="BF70" s="514"/>
      <c r="BG70" s="514"/>
      <c r="BH70" s="514"/>
      <c r="BI70" s="514"/>
      <c r="BJ70" s="514"/>
      <c r="BK70" s="514"/>
      <c r="BL70" s="514"/>
      <c r="BM70" s="514"/>
      <c r="BN70" s="514"/>
      <c r="BO70" s="514"/>
      <c r="BP70" s="514"/>
    </row>
    <row r="71" spans="1:68" ht="11.25" customHeight="1">
      <c r="A71" s="85">
        <f t="shared" si="12"/>
        <v>68</v>
      </c>
      <c r="B71" s="175">
        <v>68</v>
      </c>
      <c r="C71" s="176" t="s">
        <v>151</v>
      </c>
      <c r="D71" s="391">
        <f t="shared" si="27"/>
        <v>0.05658564814814815</v>
      </c>
      <c r="E71" s="79">
        <f t="shared" si="30"/>
        <v>0.0015856481481481485</v>
      </c>
      <c r="F71" s="86">
        <f t="shared" si="28"/>
        <v>18</v>
      </c>
      <c r="G71" s="87">
        <f t="shared" si="29"/>
        <v>0.003143647119341564</v>
      </c>
      <c r="H71" s="88"/>
      <c r="I71" s="89">
        <v>23</v>
      </c>
      <c r="J71" s="88">
        <v>25</v>
      </c>
      <c r="K71" s="88"/>
      <c r="L71" s="89"/>
      <c r="M71" s="88">
        <v>36</v>
      </c>
      <c r="N71" s="90"/>
      <c r="O71" s="90"/>
      <c r="P71" s="91" t="s">
        <v>55</v>
      </c>
      <c r="Q71" s="91">
        <v>1955</v>
      </c>
      <c r="R71" s="92"/>
      <c r="S71" s="93"/>
      <c r="T71" s="178"/>
      <c r="U71" s="94"/>
      <c r="V71" s="95"/>
      <c r="W71" s="178">
        <v>0.01840277777777778</v>
      </c>
      <c r="X71" s="94">
        <v>6</v>
      </c>
      <c r="Y71" s="95">
        <f>W71/X71</f>
        <v>0.0030671296296296297</v>
      </c>
      <c r="Z71" s="178">
        <v>0.01815972222222222</v>
      </c>
      <c r="AA71" s="94">
        <v>6</v>
      </c>
      <c r="AB71" s="268">
        <f>Z71/AA71</f>
        <v>0.00302662037037037</v>
      </c>
      <c r="AC71" s="97"/>
      <c r="AD71" s="304"/>
      <c r="AE71" s="95"/>
      <c r="AF71" s="178"/>
      <c r="AG71" s="94"/>
      <c r="AH71" s="95"/>
      <c r="AI71" s="96">
        <v>0.020023148148148148</v>
      </c>
      <c r="AJ71" s="94">
        <v>6</v>
      </c>
      <c r="AK71" s="95">
        <f>AI71/AJ71</f>
        <v>0.0033371913580246913</v>
      </c>
      <c r="AL71" s="96"/>
      <c r="AM71" s="98"/>
      <c r="AN71" s="95"/>
      <c r="AO71" s="96"/>
      <c r="AP71" s="98"/>
      <c r="AQ71" s="95"/>
      <c r="AR71" s="42">
        <v>1</v>
      </c>
      <c r="AS71" s="13"/>
      <c r="AT71" s="14"/>
      <c r="AU71" s="13"/>
      <c r="AV71" s="15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</row>
    <row r="72" spans="1:68" s="451" customFormat="1" ht="12" customHeight="1">
      <c r="A72" s="85">
        <f t="shared" si="12"/>
        <v>69</v>
      </c>
      <c r="B72" s="175">
        <v>41</v>
      </c>
      <c r="C72" s="176" t="s">
        <v>119</v>
      </c>
      <c r="D72" s="177">
        <f t="shared" si="27"/>
        <v>0.0581712962962963</v>
      </c>
      <c r="E72" s="79">
        <f t="shared" si="30"/>
        <v>0.0028703703703703773</v>
      </c>
      <c r="F72" s="86">
        <f t="shared" si="28"/>
        <v>18</v>
      </c>
      <c r="G72" s="87">
        <f t="shared" si="29"/>
        <v>0.003231738683127572</v>
      </c>
      <c r="H72" s="393">
        <v>28</v>
      </c>
      <c r="I72" s="89">
        <v>29</v>
      </c>
      <c r="J72" s="88">
        <v>31</v>
      </c>
      <c r="K72" s="88"/>
      <c r="L72" s="89"/>
      <c r="M72" s="88"/>
      <c r="N72" s="88"/>
      <c r="O72" s="88"/>
      <c r="P72" s="395" t="s">
        <v>55</v>
      </c>
      <c r="Q72" s="91">
        <v>1988</v>
      </c>
      <c r="R72" s="91"/>
      <c r="S72" s="93" t="s">
        <v>120</v>
      </c>
      <c r="T72" s="456">
        <v>0.020011574074074074</v>
      </c>
      <c r="U72" s="94">
        <v>6</v>
      </c>
      <c r="V72" s="95">
        <f>T72/U72</f>
        <v>0.003335262345679012</v>
      </c>
      <c r="W72" s="456">
        <v>0.018877314814814816</v>
      </c>
      <c r="X72" s="94">
        <v>6</v>
      </c>
      <c r="Y72" s="95">
        <f>W72/X72</f>
        <v>0.003146219135802469</v>
      </c>
      <c r="Z72" s="178">
        <v>0.019282407407407408</v>
      </c>
      <c r="AA72" s="94">
        <v>6</v>
      </c>
      <c r="AB72" s="268">
        <f>Z72/AA72</f>
        <v>0.0032137345679012345</v>
      </c>
      <c r="AC72" s="400"/>
      <c r="AD72" s="401"/>
      <c r="AE72" s="402"/>
      <c r="AF72" s="178"/>
      <c r="AG72" s="94"/>
      <c r="AH72" s="95"/>
      <c r="AI72" s="96"/>
      <c r="AJ72" s="94"/>
      <c r="AK72" s="95"/>
      <c r="AL72" s="96"/>
      <c r="AM72" s="98"/>
      <c r="AN72" s="95"/>
      <c r="AO72" s="96"/>
      <c r="AP72" s="98"/>
      <c r="AQ72" s="95" t="e">
        <f>AO72/AP72</f>
        <v>#DIV/0!</v>
      </c>
      <c r="AR72" s="42">
        <v>1</v>
      </c>
      <c r="AS72" s="405">
        <f>D72+AO72</f>
        <v>0.0581712962962963</v>
      </c>
      <c r="AT72" s="406">
        <f>F72+AP72</f>
        <v>18</v>
      </c>
      <c r="AU72" s="405">
        <f>AS72/AT72</f>
        <v>0.003231738683127572</v>
      </c>
      <c r="AV72" s="407"/>
      <c r="AW72" s="16"/>
      <c r="AX72" s="404"/>
      <c r="AY72" s="44"/>
      <c r="AZ72" s="44"/>
      <c r="BA72" s="44"/>
      <c r="BB72" s="44"/>
      <c r="BC72" s="44"/>
      <c r="BD72" s="44"/>
      <c r="BE72" s="4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</row>
    <row r="73" spans="1:68" s="451" customFormat="1" ht="12" customHeight="1">
      <c r="A73" s="85">
        <f t="shared" si="12"/>
        <v>70</v>
      </c>
      <c r="B73" s="452">
        <v>67</v>
      </c>
      <c r="C73" s="453" t="s">
        <v>150</v>
      </c>
      <c r="D73" s="454">
        <f t="shared" si="27"/>
        <v>0.061041666666666675</v>
      </c>
      <c r="E73" s="79">
        <f t="shared" si="30"/>
        <v>0.00285879629629629</v>
      </c>
      <c r="F73" s="430">
        <f t="shared" si="28"/>
        <v>18</v>
      </c>
      <c r="G73" s="431">
        <f t="shared" si="29"/>
        <v>0.003391203703703704</v>
      </c>
      <c r="H73" s="393"/>
      <c r="I73" s="392">
        <v>48</v>
      </c>
      <c r="J73" s="393">
        <v>28</v>
      </c>
      <c r="K73" s="393">
        <v>43</v>
      </c>
      <c r="L73" s="392"/>
      <c r="M73" s="393"/>
      <c r="N73" s="393"/>
      <c r="O73" s="393"/>
      <c r="P73" s="395" t="s">
        <v>55</v>
      </c>
      <c r="Q73" s="395">
        <v>1978</v>
      </c>
      <c r="R73" s="91"/>
      <c r="S73" s="397"/>
      <c r="T73" s="433"/>
      <c r="U73" s="401"/>
      <c r="V73" s="95"/>
      <c r="W73" s="504">
        <v>0.023009259259259257</v>
      </c>
      <c r="X73" s="401">
        <v>6</v>
      </c>
      <c r="Y73" s="95">
        <f>W73/X73</f>
        <v>0.003834876543209876</v>
      </c>
      <c r="Z73" s="433">
        <v>0.018530092592592595</v>
      </c>
      <c r="AA73" s="401">
        <v>6</v>
      </c>
      <c r="AB73" s="268">
        <f>Z73/AA73</f>
        <v>0.003088348765432099</v>
      </c>
      <c r="AC73" s="400">
        <v>0.019502314814814816</v>
      </c>
      <c r="AD73" s="401">
        <v>6</v>
      </c>
      <c r="AE73" s="402">
        <f>AC73/AD73</f>
        <v>0.003250385802469136</v>
      </c>
      <c r="AF73" s="178"/>
      <c r="AG73" s="94"/>
      <c r="AH73" s="95"/>
      <c r="AI73" s="96"/>
      <c r="AJ73" s="94"/>
      <c r="AK73" s="95"/>
      <c r="AL73" s="96"/>
      <c r="AM73" s="98"/>
      <c r="AN73" s="95"/>
      <c r="AO73" s="96"/>
      <c r="AP73" s="98"/>
      <c r="AQ73" s="95"/>
      <c r="AR73" s="42">
        <v>1</v>
      </c>
      <c r="AS73" s="43"/>
      <c r="AT73" s="43"/>
      <c r="AU73" s="44"/>
      <c r="AV73" s="45"/>
      <c r="AW73" s="16"/>
      <c r="AX73" s="404"/>
      <c r="AY73" s="44"/>
      <c r="AZ73" s="44"/>
      <c r="BA73" s="44"/>
      <c r="BB73" s="44"/>
      <c r="BC73" s="44"/>
      <c r="BD73" s="44"/>
      <c r="BE73" s="4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</row>
    <row r="74" spans="1:68" s="540" customFormat="1" ht="11.25" customHeight="1" thickBot="1">
      <c r="A74" s="471">
        <f t="shared" si="12"/>
        <v>71</v>
      </c>
      <c r="B74" s="191">
        <v>42</v>
      </c>
      <c r="C74" s="192" t="s">
        <v>121</v>
      </c>
      <c r="D74" s="278">
        <f t="shared" si="27"/>
        <v>0.06390046296296296</v>
      </c>
      <c r="E74" s="472"/>
      <c r="F74" s="266">
        <f t="shared" si="28"/>
        <v>18</v>
      </c>
      <c r="G74" s="267">
        <f t="shared" si="29"/>
        <v>0.003550025720164609</v>
      </c>
      <c r="H74" s="129">
        <v>41</v>
      </c>
      <c r="I74" s="128">
        <v>31</v>
      </c>
      <c r="J74" s="129">
        <v>50</v>
      </c>
      <c r="K74" s="129"/>
      <c r="L74" s="128"/>
      <c r="M74" s="129"/>
      <c r="N74" s="130"/>
      <c r="O74" s="130"/>
      <c r="P74" s="131" t="s">
        <v>55</v>
      </c>
      <c r="Q74" s="131">
        <v>1991</v>
      </c>
      <c r="R74" s="474"/>
      <c r="S74" s="133"/>
      <c r="T74" s="193">
        <v>0.023078703703703702</v>
      </c>
      <c r="U74" s="173">
        <v>6</v>
      </c>
      <c r="V74" s="477">
        <f>T74/U74</f>
        <v>0.0038464506172839505</v>
      </c>
      <c r="W74" s="503">
        <v>0.019421296296296294</v>
      </c>
      <c r="X74" s="173">
        <v>6</v>
      </c>
      <c r="Y74" s="477">
        <f>W74/X74</f>
        <v>0.0032368827160493825</v>
      </c>
      <c r="Z74" s="193">
        <v>0.021400462962962965</v>
      </c>
      <c r="AA74" s="173">
        <v>6</v>
      </c>
      <c r="AB74" s="480">
        <f>Z74/AA74</f>
        <v>0.003566743827160494</v>
      </c>
      <c r="AC74" s="194"/>
      <c r="AD74" s="481"/>
      <c r="AE74" s="134"/>
      <c r="AF74" s="482"/>
      <c r="AG74" s="476"/>
      <c r="AH74" s="477"/>
      <c r="AI74" s="479"/>
      <c r="AJ74" s="476"/>
      <c r="AK74" s="477"/>
      <c r="AL74" s="505"/>
      <c r="AM74" s="483"/>
      <c r="AN74" s="134"/>
      <c r="AO74" s="479"/>
      <c r="AP74" s="483"/>
      <c r="AQ74" s="477" t="e">
        <f>AO74/AP74</f>
        <v>#DIV/0!</v>
      </c>
      <c r="AR74" s="463">
        <v>1</v>
      </c>
      <c r="AS74" s="549">
        <f>D74+AO74</f>
        <v>0.06390046296296296</v>
      </c>
      <c r="AT74" s="550">
        <f>F74+AP74</f>
        <v>18</v>
      </c>
      <c r="AU74" s="549">
        <f>AS74/AT74</f>
        <v>0.003550025720164609</v>
      </c>
      <c r="AV74" s="551"/>
      <c r="AW74" s="513"/>
      <c r="AX74" s="513"/>
      <c r="AY74" s="513"/>
      <c r="AZ74" s="513"/>
      <c r="BA74" s="513"/>
      <c r="BB74" s="513"/>
      <c r="BC74" s="513"/>
      <c r="BD74" s="513"/>
      <c r="BE74" s="513"/>
      <c r="BF74" s="513"/>
      <c r="BG74" s="513"/>
      <c r="BH74" s="513"/>
      <c r="BI74" s="513"/>
      <c r="BJ74" s="513"/>
      <c r="BK74" s="513"/>
      <c r="BL74" s="513"/>
      <c r="BM74" s="513"/>
      <c r="BN74" s="513"/>
      <c r="BO74" s="513"/>
      <c r="BP74" s="513"/>
    </row>
    <row r="75" spans="1:68" ht="12.75" customHeight="1">
      <c r="A75" s="85">
        <f aca="true" t="shared" si="31" ref="A75:A120">A74+1</f>
        <v>72</v>
      </c>
      <c r="B75" s="175"/>
      <c r="C75" s="176" t="s">
        <v>6</v>
      </c>
      <c r="D75" s="391">
        <f t="shared" si="27"/>
        <v>0.03153935185185185</v>
      </c>
      <c r="E75" s="79">
        <f t="shared" si="30"/>
        <v>0.002291666666666664</v>
      </c>
      <c r="F75" s="86">
        <f t="shared" si="28"/>
        <v>12.195</v>
      </c>
      <c r="G75" s="87">
        <f t="shared" si="29"/>
        <v>0.002586252714378996</v>
      </c>
      <c r="H75" s="461"/>
      <c r="I75" s="89"/>
      <c r="J75" s="88"/>
      <c r="K75" s="88">
        <v>11</v>
      </c>
      <c r="L75" s="89"/>
      <c r="M75" s="88"/>
      <c r="N75" s="90">
        <v>11</v>
      </c>
      <c r="O75" s="90"/>
      <c r="P75" s="91" t="s">
        <v>55</v>
      </c>
      <c r="Q75" s="91">
        <v>1965</v>
      </c>
      <c r="R75" s="92"/>
      <c r="S75" s="93" t="s">
        <v>117</v>
      </c>
      <c r="T75" s="456"/>
      <c r="U75" s="94"/>
      <c r="V75" s="95"/>
      <c r="W75" s="178"/>
      <c r="X75" s="94"/>
      <c r="Y75" s="95"/>
      <c r="Z75" s="178"/>
      <c r="AA75" s="94"/>
      <c r="AB75" s="268"/>
      <c r="AC75" s="96">
        <v>0.01545138888888889</v>
      </c>
      <c r="AD75" s="416">
        <v>6</v>
      </c>
      <c r="AE75" s="95">
        <f>AC75/AD75</f>
        <v>0.0025752314814814817</v>
      </c>
      <c r="AF75" s="178"/>
      <c r="AG75" s="94"/>
      <c r="AH75" s="95"/>
      <c r="AI75" s="96"/>
      <c r="AJ75" s="94"/>
      <c r="AK75" s="95"/>
      <c r="AL75" s="96">
        <v>0.016087962962962964</v>
      </c>
      <c r="AM75" s="98">
        <v>6.195</v>
      </c>
      <c r="AN75" s="95">
        <f aca="true" t="shared" si="32" ref="AN75:AN80">AL75/AM75</f>
        <v>0.0025969270319552806</v>
      </c>
      <c r="AO75" s="96"/>
      <c r="AP75" s="98"/>
      <c r="AQ75" s="95"/>
      <c r="AS75" s="13"/>
      <c r="AT75" s="14"/>
      <c r="AU75" s="13"/>
      <c r="AV75" s="15"/>
      <c r="AW75" s="16"/>
      <c r="AX75" s="40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</row>
    <row r="76" spans="1:48" ht="11.25" customHeight="1">
      <c r="A76" s="85">
        <f t="shared" si="31"/>
        <v>73</v>
      </c>
      <c r="B76" s="412"/>
      <c r="C76" s="413" t="s">
        <v>17</v>
      </c>
      <c r="D76" s="391">
        <f t="shared" si="27"/>
        <v>0.03383101851851852</v>
      </c>
      <c r="E76" s="79">
        <f t="shared" si="30"/>
        <v>0.003981481481481482</v>
      </c>
      <c r="F76" s="86">
        <f t="shared" si="28"/>
        <v>12.195</v>
      </c>
      <c r="G76" s="87">
        <f t="shared" si="29"/>
        <v>0.0027741712602311207</v>
      </c>
      <c r="H76" s="461"/>
      <c r="I76" s="89"/>
      <c r="J76" s="88"/>
      <c r="K76" s="88">
        <v>21</v>
      </c>
      <c r="L76" s="89"/>
      <c r="M76" s="88"/>
      <c r="N76" s="90">
        <v>18</v>
      </c>
      <c r="O76" s="90"/>
      <c r="P76" s="91" t="s">
        <v>55</v>
      </c>
      <c r="Q76" s="91">
        <v>1958</v>
      </c>
      <c r="R76" s="92"/>
      <c r="S76" s="90" t="s">
        <v>117</v>
      </c>
      <c r="T76" s="444"/>
      <c r="U76" s="94"/>
      <c r="V76" s="95"/>
      <c r="W76" s="96"/>
      <c r="X76" s="94"/>
      <c r="Y76" s="95"/>
      <c r="Z76" s="96"/>
      <c r="AA76" s="94"/>
      <c r="AB76" s="268"/>
      <c r="AC76" s="96">
        <v>0.01675925925925926</v>
      </c>
      <c r="AD76" s="416">
        <v>6</v>
      </c>
      <c r="AE76" s="95">
        <f>AC76/AD76</f>
        <v>0.0027932098765432096</v>
      </c>
      <c r="AF76" s="178"/>
      <c r="AG76" s="94"/>
      <c r="AH76" s="95"/>
      <c r="AI76" s="96"/>
      <c r="AJ76" s="94"/>
      <c r="AK76" s="95"/>
      <c r="AL76" s="96">
        <v>0.01707175925925926</v>
      </c>
      <c r="AM76" s="98">
        <v>6.195</v>
      </c>
      <c r="AN76" s="402">
        <f t="shared" si="32"/>
        <v>0.002755731922398589</v>
      </c>
      <c r="AO76" s="96"/>
      <c r="AP76" s="98"/>
      <c r="AQ76" s="95"/>
      <c r="AS76" s="13"/>
      <c r="AT76" s="14"/>
      <c r="AU76" s="13"/>
      <c r="AV76" s="15"/>
    </row>
    <row r="77" spans="1:68" ht="11.25" customHeight="1">
      <c r="A77" s="85">
        <f t="shared" si="31"/>
        <v>74</v>
      </c>
      <c r="B77" s="452"/>
      <c r="C77" s="453" t="s">
        <v>46</v>
      </c>
      <c r="D77" s="177">
        <f t="shared" si="27"/>
        <v>0.0378125</v>
      </c>
      <c r="E77" s="79">
        <f t="shared" si="30"/>
        <v>0.0009027777777777801</v>
      </c>
      <c r="F77" s="86">
        <f t="shared" si="28"/>
        <v>12.195</v>
      </c>
      <c r="G77" s="87">
        <f t="shared" si="29"/>
        <v>0.0031006560065600652</v>
      </c>
      <c r="H77" s="457"/>
      <c r="I77" s="392"/>
      <c r="J77" s="393"/>
      <c r="K77" s="393">
        <v>35</v>
      </c>
      <c r="L77" s="392"/>
      <c r="M77" s="393"/>
      <c r="N77" s="394">
        <v>29</v>
      </c>
      <c r="O77" s="394"/>
      <c r="P77" s="395" t="s">
        <v>55</v>
      </c>
      <c r="Q77" s="395">
        <v>1970</v>
      </c>
      <c r="R77" s="396"/>
      <c r="S77" s="397" t="s">
        <v>117</v>
      </c>
      <c r="T77" s="455"/>
      <c r="U77" s="94"/>
      <c r="V77" s="95"/>
      <c r="W77" s="433"/>
      <c r="X77" s="94"/>
      <c r="Y77" s="95"/>
      <c r="Z77" s="178"/>
      <c r="AA77" s="94"/>
      <c r="AB77" s="268"/>
      <c r="AC77" s="432">
        <v>0.01861111111111111</v>
      </c>
      <c r="AD77" s="401">
        <v>6</v>
      </c>
      <c r="AE77" s="402">
        <f>AC77/AD77</f>
        <v>0.0031018518518518517</v>
      </c>
      <c r="AF77" s="178"/>
      <c r="AG77" s="94"/>
      <c r="AH77" s="95"/>
      <c r="AI77" s="96"/>
      <c r="AJ77" s="94"/>
      <c r="AK77" s="95"/>
      <c r="AL77" s="96">
        <v>0.01920138888888889</v>
      </c>
      <c r="AM77" s="98">
        <v>6.195</v>
      </c>
      <c r="AN77" s="402">
        <f t="shared" si="32"/>
        <v>0.003099497802887633</v>
      </c>
      <c r="AO77" s="96"/>
      <c r="AP77" s="98"/>
      <c r="AQ77" s="95"/>
      <c r="AS77" s="13"/>
      <c r="AT77" s="14"/>
      <c r="AU77" s="13"/>
      <c r="AV77" s="15"/>
      <c r="AW77" s="16"/>
      <c r="AX77" s="40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</row>
    <row r="78" spans="1:68" ht="11.25" customHeight="1">
      <c r="A78" s="85">
        <f t="shared" si="31"/>
        <v>75</v>
      </c>
      <c r="B78" s="452">
        <v>106</v>
      </c>
      <c r="C78" s="453" t="s">
        <v>198</v>
      </c>
      <c r="D78" s="177">
        <f t="shared" si="27"/>
        <v>0.03871527777777778</v>
      </c>
      <c r="E78" s="79">
        <f t="shared" si="30"/>
        <v>0.001979166666666664</v>
      </c>
      <c r="F78" s="86">
        <f t="shared" si="28"/>
        <v>12.195</v>
      </c>
      <c r="G78" s="87">
        <f t="shared" si="29"/>
        <v>0.003174684524623024</v>
      </c>
      <c r="H78" s="457"/>
      <c r="I78" s="392"/>
      <c r="J78" s="393"/>
      <c r="K78" s="393"/>
      <c r="L78" s="392"/>
      <c r="M78" s="393">
        <v>31</v>
      </c>
      <c r="N78" s="394">
        <v>32</v>
      </c>
      <c r="O78" s="394"/>
      <c r="P78" s="395" t="s">
        <v>55</v>
      </c>
      <c r="Q78" s="395"/>
      <c r="R78" s="396"/>
      <c r="S78" s="397"/>
      <c r="T78" s="433"/>
      <c r="U78" s="94"/>
      <c r="V78" s="95"/>
      <c r="W78" s="455"/>
      <c r="X78" s="94"/>
      <c r="Y78" s="95"/>
      <c r="Z78" s="178"/>
      <c r="AA78" s="94"/>
      <c r="AB78" s="268"/>
      <c r="AC78" s="400"/>
      <c r="AD78" s="401"/>
      <c r="AE78" s="402"/>
      <c r="AF78" s="178"/>
      <c r="AG78" s="94"/>
      <c r="AH78" s="95"/>
      <c r="AI78" s="96">
        <v>0.019398148148148147</v>
      </c>
      <c r="AJ78" s="94">
        <v>6</v>
      </c>
      <c r="AK78" s="95">
        <f>AI78/AJ78</f>
        <v>0.0032330246913580244</v>
      </c>
      <c r="AL78" s="96">
        <v>0.01931712962962963</v>
      </c>
      <c r="AM78" s="98">
        <v>6.195</v>
      </c>
      <c r="AN78" s="95">
        <f t="shared" si="32"/>
        <v>0.0031181807311750813</v>
      </c>
      <c r="AO78" s="96"/>
      <c r="AP78" s="98"/>
      <c r="AQ78" s="95"/>
      <c r="AR78" s="374"/>
      <c r="AS78" s="13"/>
      <c r="AT78" s="14"/>
      <c r="AU78" s="13"/>
      <c r="AV78" s="15"/>
      <c r="AW78" s="16"/>
      <c r="AX78" s="40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</row>
    <row r="79" spans="1:68" ht="11.25" customHeight="1">
      <c r="A79" s="85">
        <f t="shared" si="31"/>
        <v>76</v>
      </c>
      <c r="B79" s="452">
        <v>109</v>
      </c>
      <c r="C79" s="453" t="s">
        <v>200</v>
      </c>
      <c r="D79" s="454">
        <f t="shared" si="27"/>
        <v>0.04069444444444444</v>
      </c>
      <c r="E79" s="79">
        <f t="shared" si="30"/>
        <v>0.00165509259259259</v>
      </c>
      <c r="F79" s="430">
        <f t="shared" si="28"/>
        <v>12.195</v>
      </c>
      <c r="G79" s="431">
        <f t="shared" si="29"/>
        <v>0.0033369778142225866</v>
      </c>
      <c r="H79" s="457"/>
      <c r="I79" s="392"/>
      <c r="J79" s="393"/>
      <c r="K79" s="393"/>
      <c r="L79" s="392"/>
      <c r="M79" s="393">
        <v>44</v>
      </c>
      <c r="N79" s="394">
        <v>37</v>
      </c>
      <c r="O79" s="394"/>
      <c r="P79" s="395" t="s">
        <v>55</v>
      </c>
      <c r="Q79" s="395"/>
      <c r="R79" s="396"/>
      <c r="S79" s="397"/>
      <c r="T79" s="433"/>
      <c r="U79" s="94"/>
      <c r="V79" s="95"/>
      <c r="W79" s="455"/>
      <c r="X79" s="94"/>
      <c r="Y79" s="95"/>
      <c r="Z79" s="178"/>
      <c r="AA79" s="94"/>
      <c r="AB79" s="268"/>
      <c r="AC79" s="400"/>
      <c r="AD79" s="401"/>
      <c r="AE79" s="402"/>
      <c r="AF79" s="178"/>
      <c r="AG79" s="94"/>
      <c r="AH79" s="95"/>
      <c r="AI79" s="96">
        <v>0.02050925925925926</v>
      </c>
      <c r="AJ79" s="94">
        <v>6</v>
      </c>
      <c r="AK79" s="95">
        <f>AI79/AJ79</f>
        <v>0.0034182098765432097</v>
      </c>
      <c r="AL79" s="96">
        <v>0.020185185185185184</v>
      </c>
      <c r="AM79" s="98">
        <v>6.195</v>
      </c>
      <c r="AN79" s="95">
        <f t="shared" si="32"/>
        <v>0.0032583026933309415</v>
      </c>
      <c r="AO79" s="96"/>
      <c r="AP79" s="98"/>
      <c r="AQ79" s="95"/>
      <c r="AR79" s="374"/>
      <c r="AS79" s="13"/>
      <c r="AT79" s="14"/>
      <c r="AU79" s="13"/>
      <c r="AV79" s="15"/>
      <c r="AW79" s="16"/>
      <c r="AX79" s="40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</row>
    <row r="80" spans="1:68" ht="11.25" customHeight="1">
      <c r="A80" s="85">
        <f t="shared" si="31"/>
        <v>77</v>
      </c>
      <c r="B80" s="452">
        <v>7</v>
      </c>
      <c r="C80" s="453" t="s">
        <v>75</v>
      </c>
      <c r="D80" s="454">
        <f t="shared" si="27"/>
        <v>0.04234953703703703</v>
      </c>
      <c r="E80" s="79"/>
      <c r="F80" s="86">
        <f t="shared" si="28"/>
        <v>12.195</v>
      </c>
      <c r="G80" s="431">
        <f t="shared" si="29"/>
        <v>0.0034726967640046767</v>
      </c>
      <c r="H80" s="457">
        <v>9</v>
      </c>
      <c r="I80" s="392"/>
      <c r="J80" s="393"/>
      <c r="K80" s="393"/>
      <c r="L80" s="392"/>
      <c r="M80" s="393"/>
      <c r="N80" s="394">
        <v>62</v>
      </c>
      <c r="O80" s="394"/>
      <c r="P80" s="395" t="s">
        <v>55</v>
      </c>
      <c r="Q80" s="395">
        <v>1989</v>
      </c>
      <c r="R80" s="396"/>
      <c r="S80" s="397" t="s">
        <v>74</v>
      </c>
      <c r="T80" s="455">
        <v>0.017152777777777777</v>
      </c>
      <c r="U80" s="94">
        <v>6</v>
      </c>
      <c r="V80" s="95">
        <f>T80/U80</f>
        <v>0.0028587962962962963</v>
      </c>
      <c r="W80" s="455"/>
      <c r="X80" s="94"/>
      <c r="Y80" s="95"/>
      <c r="Z80" s="178"/>
      <c r="AA80" s="94"/>
      <c r="AB80" s="268"/>
      <c r="AC80" s="400"/>
      <c r="AD80" s="401"/>
      <c r="AE80" s="402"/>
      <c r="AF80" s="178"/>
      <c r="AG80" s="94"/>
      <c r="AH80" s="95"/>
      <c r="AI80" s="96"/>
      <c r="AJ80" s="94"/>
      <c r="AK80" s="95"/>
      <c r="AL80" s="96">
        <v>0.025196759259259256</v>
      </c>
      <c r="AM80" s="98">
        <v>6.195</v>
      </c>
      <c r="AN80" s="402">
        <f t="shared" si="32"/>
        <v>0.004067273488177442</v>
      </c>
      <c r="AO80" s="96"/>
      <c r="AP80" s="98"/>
      <c r="AQ80" s="95"/>
      <c r="AS80" s="13"/>
      <c r="AT80" s="14"/>
      <c r="AU80" s="13"/>
      <c r="AV80" s="15"/>
      <c r="AW80" s="16"/>
      <c r="AX80" s="40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</row>
    <row r="81" spans="1:68" ht="11.25" customHeight="1">
      <c r="A81" s="85">
        <f t="shared" si="31"/>
        <v>78</v>
      </c>
      <c r="B81" s="452">
        <v>32</v>
      </c>
      <c r="C81" s="453" t="s">
        <v>108</v>
      </c>
      <c r="D81" s="429">
        <f t="shared" si="27"/>
        <v>0.029479166666666667</v>
      </c>
      <c r="E81" s="79">
        <f t="shared" si="30"/>
        <v>0.004074074074074077</v>
      </c>
      <c r="F81" s="86">
        <f t="shared" si="28"/>
        <v>12</v>
      </c>
      <c r="G81" s="431">
        <f t="shared" si="29"/>
        <v>0.0024565972222222224</v>
      </c>
      <c r="H81" s="457">
        <v>4</v>
      </c>
      <c r="I81" s="392"/>
      <c r="J81" s="393">
        <v>5</v>
      </c>
      <c r="K81" s="393"/>
      <c r="L81" s="392"/>
      <c r="M81" s="393"/>
      <c r="N81" s="394"/>
      <c r="O81" s="394"/>
      <c r="P81" s="395" t="s">
        <v>55</v>
      </c>
      <c r="Q81" s="395">
        <v>1985</v>
      </c>
      <c r="R81" s="396"/>
      <c r="S81" s="397"/>
      <c r="T81" s="455">
        <v>0.014479166666666668</v>
      </c>
      <c r="U81" s="94">
        <v>6</v>
      </c>
      <c r="V81" s="95">
        <f>T81/U81</f>
        <v>0.002413194444444445</v>
      </c>
      <c r="W81" s="455"/>
      <c r="X81" s="94"/>
      <c r="Y81" s="95"/>
      <c r="Z81" s="178">
        <v>0.015</v>
      </c>
      <c r="AA81" s="94">
        <v>6</v>
      </c>
      <c r="AB81" s="268">
        <f>Z81/AA81</f>
        <v>0.0025</v>
      </c>
      <c r="AC81" s="400"/>
      <c r="AD81" s="401"/>
      <c r="AE81" s="402"/>
      <c r="AF81" s="178"/>
      <c r="AG81" s="94"/>
      <c r="AH81" s="95"/>
      <c r="AI81" s="96"/>
      <c r="AJ81" s="94"/>
      <c r="AK81" s="95"/>
      <c r="AL81" s="444"/>
      <c r="AM81" s="98"/>
      <c r="AN81" s="95"/>
      <c r="AO81" s="96"/>
      <c r="AP81" s="98"/>
      <c r="AQ81" s="95" t="e">
        <f>AO81/AP81</f>
        <v>#DIV/0!</v>
      </c>
      <c r="AR81" s="496">
        <v>1</v>
      </c>
      <c r="AS81" s="13"/>
      <c r="AT81" s="14"/>
      <c r="AU81" s="13"/>
      <c r="AV81" s="15"/>
      <c r="AW81" s="16"/>
      <c r="AX81" s="40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</row>
    <row r="82" spans="1:68" ht="11.25" customHeight="1">
      <c r="A82" s="85">
        <f t="shared" si="31"/>
        <v>79</v>
      </c>
      <c r="B82" s="452">
        <v>95</v>
      </c>
      <c r="C82" s="453" t="s">
        <v>180</v>
      </c>
      <c r="D82" s="391">
        <f t="shared" si="27"/>
        <v>0.033553240740740745</v>
      </c>
      <c r="E82" s="79">
        <f t="shared" si="30"/>
        <v>0.0014814814814814725</v>
      </c>
      <c r="F82" s="86">
        <f t="shared" si="28"/>
        <v>12</v>
      </c>
      <c r="G82" s="87">
        <f t="shared" si="29"/>
        <v>0.002796103395061729</v>
      </c>
      <c r="H82" s="457"/>
      <c r="I82" s="392"/>
      <c r="J82" s="393"/>
      <c r="K82" s="393">
        <v>23</v>
      </c>
      <c r="L82" s="392"/>
      <c r="M82" s="393">
        <v>16</v>
      </c>
      <c r="N82" s="394"/>
      <c r="O82" s="394"/>
      <c r="P82" s="395" t="s">
        <v>55</v>
      </c>
      <c r="Q82" s="395">
        <v>1990</v>
      </c>
      <c r="R82" s="396"/>
      <c r="S82" s="397"/>
      <c r="T82" s="455"/>
      <c r="U82" s="94"/>
      <c r="V82" s="95"/>
      <c r="W82" s="433"/>
      <c r="X82" s="94"/>
      <c r="Y82" s="95"/>
      <c r="Z82" s="178"/>
      <c r="AA82" s="94"/>
      <c r="AB82" s="268"/>
      <c r="AC82" s="400">
        <v>0.016944444444444443</v>
      </c>
      <c r="AD82" s="401">
        <v>6</v>
      </c>
      <c r="AE82" s="402">
        <f>AC82/AD82</f>
        <v>0.002824074074074074</v>
      </c>
      <c r="AF82" s="178"/>
      <c r="AG82" s="94"/>
      <c r="AH82" s="95"/>
      <c r="AI82" s="96">
        <v>0.0166087962962963</v>
      </c>
      <c r="AJ82" s="94">
        <v>6</v>
      </c>
      <c r="AK82" s="95">
        <f>AI82/AJ82</f>
        <v>0.002768132716049383</v>
      </c>
      <c r="AL82" s="96"/>
      <c r="AM82" s="98"/>
      <c r="AN82" s="95"/>
      <c r="AO82" s="96"/>
      <c r="AP82" s="98"/>
      <c r="AQ82" s="95"/>
      <c r="AS82" s="13"/>
      <c r="AT82" s="14"/>
      <c r="AU82" s="13"/>
      <c r="AV82" s="15"/>
      <c r="AW82" s="16"/>
      <c r="AX82" s="40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</row>
    <row r="83" spans="1:68" s="425" customFormat="1" ht="11.25" customHeight="1">
      <c r="A83" s="458">
        <f t="shared" si="31"/>
        <v>80</v>
      </c>
      <c r="B83" s="452">
        <v>12</v>
      </c>
      <c r="C83" s="453" t="s">
        <v>82</v>
      </c>
      <c r="D83" s="454">
        <f t="shared" si="27"/>
        <v>0.03503472222222222</v>
      </c>
      <c r="E83" s="459">
        <f t="shared" si="30"/>
        <v>0.003113425925925929</v>
      </c>
      <c r="F83" s="430">
        <f t="shared" si="28"/>
        <v>12</v>
      </c>
      <c r="G83" s="431">
        <f t="shared" si="29"/>
        <v>0.0029195601851851848</v>
      </c>
      <c r="H83" s="457">
        <v>10</v>
      </c>
      <c r="I83" s="392">
        <v>20</v>
      </c>
      <c r="J83" s="393"/>
      <c r="K83" s="393"/>
      <c r="L83" s="392"/>
      <c r="M83" s="393"/>
      <c r="N83" s="394"/>
      <c r="O83" s="394"/>
      <c r="P83" s="395" t="s">
        <v>55</v>
      </c>
      <c r="Q83" s="395">
        <v>1957</v>
      </c>
      <c r="R83" s="396"/>
      <c r="S83" s="397" t="s">
        <v>77</v>
      </c>
      <c r="T83" s="455">
        <v>0.017152777777777777</v>
      </c>
      <c r="U83" s="434">
        <v>6</v>
      </c>
      <c r="V83" s="402">
        <f>T83/U83</f>
        <v>0.0028587962962962963</v>
      </c>
      <c r="W83" s="455">
        <v>0.017881944444444443</v>
      </c>
      <c r="X83" s="434">
        <v>6</v>
      </c>
      <c r="Y83" s="402">
        <f>W83/X83</f>
        <v>0.002980324074074074</v>
      </c>
      <c r="Z83" s="433"/>
      <c r="AA83" s="434"/>
      <c r="AB83" s="460"/>
      <c r="AC83" s="400"/>
      <c r="AD83" s="401"/>
      <c r="AE83" s="402"/>
      <c r="AF83" s="433"/>
      <c r="AG83" s="434"/>
      <c r="AH83" s="402"/>
      <c r="AI83" s="432"/>
      <c r="AJ83" s="434"/>
      <c r="AK83" s="402"/>
      <c r="AL83" s="432"/>
      <c r="AM83" s="445"/>
      <c r="AN83" s="402"/>
      <c r="AO83" s="432"/>
      <c r="AP83" s="445"/>
      <c r="AQ83" s="402"/>
      <c r="AR83" s="521">
        <v>1</v>
      </c>
      <c r="AS83" s="522"/>
      <c r="AT83" s="522"/>
      <c r="AU83" s="421"/>
      <c r="AV83" s="422"/>
      <c r="AW83" s="423"/>
      <c r="AX83" s="424"/>
      <c r="AY83" s="421"/>
      <c r="AZ83" s="421"/>
      <c r="BA83" s="421"/>
      <c r="BB83" s="421"/>
      <c r="BC83" s="421"/>
      <c r="BD83" s="421"/>
      <c r="BE83" s="421"/>
      <c r="BF83" s="421"/>
      <c r="BG83" s="421"/>
      <c r="BH83" s="421"/>
      <c r="BI83" s="421"/>
      <c r="BJ83" s="421"/>
      <c r="BK83" s="421"/>
      <c r="BL83" s="421"/>
      <c r="BM83" s="421"/>
      <c r="BN83" s="421"/>
      <c r="BO83" s="421"/>
      <c r="BP83" s="421"/>
    </row>
    <row r="84" spans="1:68" ht="11.25" customHeight="1">
      <c r="A84" s="85">
        <f t="shared" si="31"/>
        <v>81</v>
      </c>
      <c r="B84" s="175">
        <v>89</v>
      </c>
      <c r="C84" s="176" t="s">
        <v>173</v>
      </c>
      <c r="D84" s="177">
        <f t="shared" si="27"/>
        <v>0.038148148148148146</v>
      </c>
      <c r="E84" s="79">
        <f t="shared" si="30"/>
        <v>0.0017708333333333395</v>
      </c>
      <c r="F84" s="86">
        <f t="shared" si="28"/>
        <v>12</v>
      </c>
      <c r="G84" s="87">
        <f t="shared" si="29"/>
        <v>0.003179012345679012</v>
      </c>
      <c r="H84" s="461"/>
      <c r="I84" s="89"/>
      <c r="J84" s="88">
        <v>23</v>
      </c>
      <c r="K84" s="88">
        <v>49</v>
      </c>
      <c r="L84" s="89"/>
      <c r="M84" s="88"/>
      <c r="N84" s="90"/>
      <c r="O84" s="90"/>
      <c r="P84" s="91" t="s">
        <v>55</v>
      </c>
      <c r="Q84" s="91">
        <v>1976</v>
      </c>
      <c r="R84" s="92"/>
      <c r="S84" s="93" t="s">
        <v>174</v>
      </c>
      <c r="T84" s="456"/>
      <c r="U84" s="94"/>
      <c r="V84" s="95"/>
      <c r="W84" s="178"/>
      <c r="X84" s="94"/>
      <c r="Y84" s="95"/>
      <c r="Z84" s="178">
        <v>0.01810185185185185</v>
      </c>
      <c r="AA84" s="94">
        <v>6</v>
      </c>
      <c r="AB84" s="268">
        <f>Z84/AA84</f>
        <v>0.003016975308641975</v>
      </c>
      <c r="AC84" s="97">
        <v>0.020046296296296295</v>
      </c>
      <c r="AD84" s="416">
        <v>6</v>
      </c>
      <c r="AE84" s="95">
        <f>AC84/AD84</f>
        <v>0.003341049382716049</v>
      </c>
      <c r="AF84" s="178"/>
      <c r="AG84" s="94"/>
      <c r="AH84" s="95"/>
      <c r="AI84" s="96"/>
      <c r="AJ84" s="94"/>
      <c r="AK84" s="95"/>
      <c r="AL84" s="96"/>
      <c r="AM84" s="98"/>
      <c r="AN84" s="95"/>
      <c r="AO84" s="96"/>
      <c r="AP84" s="98"/>
      <c r="AQ84" s="95"/>
      <c r="AR84" s="82">
        <v>1</v>
      </c>
      <c r="AS84" s="13"/>
      <c r="AT84" s="14"/>
      <c r="AU84" s="13"/>
      <c r="AV84" s="15"/>
      <c r="AW84" s="16"/>
      <c r="AX84" s="40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</row>
    <row r="85" spans="1:68" s="84" customFormat="1" ht="11.25" customHeight="1">
      <c r="A85" s="99">
        <f t="shared" si="31"/>
        <v>82</v>
      </c>
      <c r="B85" s="185">
        <v>81</v>
      </c>
      <c r="C85" s="186" t="s">
        <v>59</v>
      </c>
      <c r="D85" s="187">
        <f t="shared" si="27"/>
        <v>0.039918981481481486</v>
      </c>
      <c r="E85" s="106">
        <f t="shared" si="30"/>
        <v>0.00038194444444443476</v>
      </c>
      <c r="F85" s="107">
        <f t="shared" si="28"/>
        <v>12</v>
      </c>
      <c r="G85" s="145">
        <f t="shared" si="29"/>
        <v>0.003326581790123457</v>
      </c>
      <c r="H85" s="190"/>
      <c r="I85" s="110"/>
      <c r="J85" s="111">
        <v>41</v>
      </c>
      <c r="K85" s="111">
        <v>45</v>
      </c>
      <c r="L85" s="110"/>
      <c r="M85" s="111"/>
      <c r="N85" s="112"/>
      <c r="O85" s="112"/>
      <c r="P85" s="114" t="s">
        <v>56</v>
      </c>
      <c r="Q85" s="114">
        <v>1975</v>
      </c>
      <c r="R85" s="115"/>
      <c r="S85" s="116"/>
      <c r="T85" s="188"/>
      <c r="U85" s="101"/>
      <c r="V85" s="81"/>
      <c r="W85" s="189"/>
      <c r="X85" s="101"/>
      <c r="Y85" s="81"/>
      <c r="Z85" s="183">
        <v>0.02039351851851852</v>
      </c>
      <c r="AA85" s="101">
        <v>6</v>
      </c>
      <c r="AB85" s="269">
        <f>Z85/AA85</f>
        <v>0.00339891975308642</v>
      </c>
      <c r="AC85" s="146">
        <v>0.019525462962962963</v>
      </c>
      <c r="AD85" s="273">
        <v>6</v>
      </c>
      <c r="AE85" s="127">
        <f>AC85/AD85</f>
        <v>0.0032542438271604937</v>
      </c>
      <c r="AF85" s="183"/>
      <c r="AG85" s="101"/>
      <c r="AH85" s="81"/>
      <c r="AI85" s="100"/>
      <c r="AJ85" s="101"/>
      <c r="AK85" s="81"/>
      <c r="AL85" s="150"/>
      <c r="AM85" s="102"/>
      <c r="AN85" s="81"/>
      <c r="AO85" s="100"/>
      <c r="AP85" s="102"/>
      <c r="AQ85" s="81" t="e">
        <f>AO85/AP85</f>
        <v>#DIV/0!</v>
      </c>
      <c r="AR85" s="42">
        <v>1</v>
      </c>
      <c r="AS85" s="28"/>
      <c r="AT85" s="29"/>
      <c r="AU85" s="28"/>
      <c r="AV85" s="30"/>
      <c r="AW85" s="26"/>
      <c r="AX85" s="27"/>
      <c r="AY85" s="83"/>
      <c r="AZ85" s="83"/>
      <c r="BA85" s="83"/>
      <c r="BB85" s="83"/>
      <c r="BC85" s="83"/>
      <c r="BD85" s="83"/>
      <c r="BE85" s="83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</row>
    <row r="86" spans="1:68" ht="11.25" customHeight="1">
      <c r="A86" s="85">
        <f t="shared" si="31"/>
        <v>83</v>
      </c>
      <c r="B86" s="452">
        <v>105</v>
      </c>
      <c r="C86" s="453" t="s">
        <v>194</v>
      </c>
      <c r="D86" s="454">
        <f t="shared" si="27"/>
        <v>0.04030092592592592</v>
      </c>
      <c r="E86" s="79">
        <f t="shared" si="30"/>
        <v>0.0018055555555555602</v>
      </c>
      <c r="F86" s="86">
        <f t="shared" si="28"/>
        <v>12</v>
      </c>
      <c r="G86" s="431">
        <f t="shared" si="29"/>
        <v>0.00335841049382716</v>
      </c>
      <c r="H86" s="457"/>
      <c r="I86" s="392"/>
      <c r="J86" s="393"/>
      <c r="K86" s="393"/>
      <c r="L86" s="392">
        <v>44</v>
      </c>
      <c r="M86" s="393">
        <v>29</v>
      </c>
      <c r="N86" s="394"/>
      <c r="O86" s="394"/>
      <c r="P86" s="395" t="s">
        <v>55</v>
      </c>
      <c r="Q86" s="395"/>
      <c r="R86" s="396"/>
      <c r="S86" s="397"/>
      <c r="T86" s="455"/>
      <c r="U86" s="94"/>
      <c r="V86" s="95"/>
      <c r="W86" s="433"/>
      <c r="X86" s="94"/>
      <c r="Y86" s="95"/>
      <c r="Z86" s="178"/>
      <c r="AA86" s="94"/>
      <c r="AB86" s="268"/>
      <c r="AC86" s="400"/>
      <c r="AD86" s="401"/>
      <c r="AE86" s="402"/>
      <c r="AF86" s="178">
        <v>0.021145833333333332</v>
      </c>
      <c r="AG86" s="94">
        <v>6</v>
      </c>
      <c r="AH86" s="95">
        <f>AF86/AG86</f>
        <v>0.0035243055555555553</v>
      </c>
      <c r="AI86" s="96">
        <v>0.01915509259259259</v>
      </c>
      <c r="AJ86" s="94">
        <v>6</v>
      </c>
      <c r="AK86" s="95">
        <f>AI86/AJ86</f>
        <v>0.003192515432098765</v>
      </c>
      <c r="AL86" s="96"/>
      <c r="AM86" s="98"/>
      <c r="AN86" s="95"/>
      <c r="AO86" s="96"/>
      <c r="AP86" s="98"/>
      <c r="AQ86" s="95"/>
      <c r="AS86" s="13"/>
      <c r="AT86" s="14"/>
      <c r="AU86" s="13"/>
      <c r="AV86" s="15"/>
      <c r="AW86" s="16"/>
      <c r="AX86" s="40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</row>
    <row r="87" spans="1:68" ht="11.25" customHeight="1">
      <c r="A87" s="85">
        <f t="shared" si="31"/>
        <v>84</v>
      </c>
      <c r="B87" s="452">
        <v>26</v>
      </c>
      <c r="C87" s="453" t="s">
        <v>101</v>
      </c>
      <c r="D87" s="429">
        <f t="shared" si="27"/>
        <v>0.04210648148148148</v>
      </c>
      <c r="E87" s="79">
        <f t="shared" si="30"/>
        <v>0.0007407407407407363</v>
      </c>
      <c r="F87" s="430">
        <f t="shared" si="28"/>
        <v>12</v>
      </c>
      <c r="G87" s="431">
        <f t="shared" si="29"/>
        <v>0.0035088734567901235</v>
      </c>
      <c r="H87" s="457">
        <v>34</v>
      </c>
      <c r="I87" s="392"/>
      <c r="J87" s="393"/>
      <c r="K87" s="393"/>
      <c r="L87" s="392">
        <v>42</v>
      </c>
      <c r="M87" s="393"/>
      <c r="N87" s="394"/>
      <c r="O87" s="394"/>
      <c r="P87" s="395" t="s">
        <v>55</v>
      </c>
      <c r="Q87" s="395">
        <v>1974</v>
      </c>
      <c r="R87" s="396"/>
      <c r="S87" s="397"/>
      <c r="T87" s="455">
        <v>0.02125</v>
      </c>
      <c r="U87" s="94">
        <v>6</v>
      </c>
      <c r="V87" s="95">
        <f>T87/U87</f>
        <v>0.003541666666666667</v>
      </c>
      <c r="W87" s="455"/>
      <c r="X87" s="94"/>
      <c r="Y87" s="95"/>
      <c r="Z87" s="178"/>
      <c r="AA87" s="94"/>
      <c r="AB87" s="268"/>
      <c r="AC87" s="400"/>
      <c r="AD87" s="401"/>
      <c r="AE87" s="402"/>
      <c r="AF87" s="178">
        <v>0.02085648148148148</v>
      </c>
      <c r="AG87" s="94">
        <v>6</v>
      </c>
      <c r="AH87" s="95">
        <f>AF87/AG87</f>
        <v>0.0034760802469135797</v>
      </c>
      <c r="AI87" s="96"/>
      <c r="AJ87" s="94"/>
      <c r="AK87" s="95"/>
      <c r="AL87" s="96"/>
      <c r="AM87" s="98"/>
      <c r="AN87" s="95"/>
      <c r="AO87" s="96"/>
      <c r="AP87" s="98"/>
      <c r="AQ87" s="95"/>
      <c r="AR87" s="82"/>
      <c r="AS87" s="13"/>
      <c r="AT87" s="14"/>
      <c r="AU87" s="13"/>
      <c r="AV87" s="15"/>
      <c r="AW87" s="16"/>
      <c r="AX87" s="40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</row>
    <row r="88" spans="1:68" ht="11.25" customHeight="1">
      <c r="A88" s="85">
        <f t="shared" si="31"/>
        <v>85</v>
      </c>
      <c r="B88" s="452">
        <v>82</v>
      </c>
      <c r="C88" s="453" t="s">
        <v>164</v>
      </c>
      <c r="D88" s="391">
        <f t="shared" si="27"/>
        <v>0.04284722222222222</v>
      </c>
      <c r="E88" s="79">
        <f t="shared" si="30"/>
        <v>0.00024305555555555886</v>
      </c>
      <c r="F88" s="86">
        <f t="shared" si="28"/>
        <v>12</v>
      </c>
      <c r="G88" s="87">
        <f t="shared" si="29"/>
        <v>0.0035706018518518513</v>
      </c>
      <c r="H88" s="457"/>
      <c r="I88" s="392"/>
      <c r="J88" s="393">
        <v>53</v>
      </c>
      <c r="K88" s="393">
        <v>58</v>
      </c>
      <c r="L88" s="392"/>
      <c r="M88" s="393"/>
      <c r="N88" s="394"/>
      <c r="O88" s="394"/>
      <c r="P88" s="395" t="s">
        <v>55</v>
      </c>
      <c r="Q88" s="395">
        <v>1943</v>
      </c>
      <c r="R88" s="396"/>
      <c r="S88" s="397" t="s">
        <v>165</v>
      </c>
      <c r="T88" s="455"/>
      <c r="U88" s="94"/>
      <c r="V88" s="95"/>
      <c r="W88" s="433"/>
      <c r="X88" s="94"/>
      <c r="Y88" s="95"/>
      <c r="Z88" s="178">
        <v>0.02193287037037037</v>
      </c>
      <c r="AA88" s="94">
        <v>6</v>
      </c>
      <c r="AB88" s="268">
        <f>Z88/AA88</f>
        <v>0.0036554783950617283</v>
      </c>
      <c r="AC88" s="400">
        <v>0.02091435185185185</v>
      </c>
      <c r="AD88" s="401">
        <v>6</v>
      </c>
      <c r="AE88" s="402">
        <f>AC88/AD88</f>
        <v>0.003485725308641975</v>
      </c>
      <c r="AF88" s="178"/>
      <c r="AG88" s="94"/>
      <c r="AH88" s="95"/>
      <c r="AI88" s="96"/>
      <c r="AJ88" s="94"/>
      <c r="AK88" s="95"/>
      <c r="AL88" s="96"/>
      <c r="AM88" s="98"/>
      <c r="AN88" s="95"/>
      <c r="AO88" s="96"/>
      <c r="AP88" s="98"/>
      <c r="AQ88" s="95"/>
      <c r="AR88" s="42">
        <v>1</v>
      </c>
      <c r="AS88" s="13"/>
      <c r="AT88" s="14"/>
      <c r="AU88" s="13"/>
      <c r="AV88" s="15"/>
      <c r="AW88" s="16"/>
      <c r="AX88" s="40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</row>
    <row r="89" spans="1:68" s="425" customFormat="1" ht="11.25" customHeight="1">
      <c r="A89" s="85">
        <f t="shared" si="31"/>
        <v>86</v>
      </c>
      <c r="B89" s="452">
        <v>91</v>
      </c>
      <c r="C89" s="453" t="s">
        <v>176</v>
      </c>
      <c r="D89" s="177">
        <f t="shared" si="27"/>
        <v>0.043090277777777776</v>
      </c>
      <c r="E89" s="79">
        <f t="shared" si="30"/>
        <v>0.0006365740740740741</v>
      </c>
      <c r="F89" s="86">
        <f t="shared" si="28"/>
        <v>12</v>
      </c>
      <c r="G89" s="87">
        <f t="shared" si="29"/>
        <v>0.0035908564814814813</v>
      </c>
      <c r="H89" s="457"/>
      <c r="I89" s="392"/>
      <c r="J89" s="393"/>
      <c r="K89" s="393">
        <v>56</v>
      </c>
      <c r="L89" s="392">
        <v>51</v>
      </c>
      <c r="M89" s="393"/>
      <c r="N89" s="394"/>
      <c r="O89" s="394"/>
      <c r="P89" s="395" t="s">
        <v>55</v>
      </c>
      <c r="Q89" s="395">
        <v>1991</v>
      </c>
      <c r="R89" s="396"/>
      <c r="S89" s="397"/>
      <c r="T89" s="455"/>
      <c r="U89" s="94"/>
      <c r="V89" s="95"/>
      <c r="W89" s="433"/>
      <c r="X89" s="94"/>
      <c r="Y89" s="95"/>
      <c r="Z89" s="178"/>
      <c r="AA89" s="94"/>
      <c r="AB89" s="268"/>
      <c r="AC89" s="400">
        <v>0.020844907407407406</v>
      </c>
      <c r="AD89" s="401">
        <v>6</v>
      </c>
      <c r="AE89" s="402">
        <f>AC89/AD89</f>
        <v>0.003474151234567901</v>
      </c>
      <c r="AF89" s="178">
        <v>0.02224537037037037</v>
      </c>
      <c r="AG89" s="94">
        <v>6</v>
      </c>
      <c r="AH89" s="95">
        <f>AF89/AG89</f>
        <v>0.0037075617283950616</v>
      </c>
      <c r="AI89" s="96"/>
      <c r="AJ89" s="94"/>
      <c r="AK89" s="95"/>
      <c r="AL89" s="96"/>
      <c r="AM89" s="98"/>
      <c r="AN89" s="95"/>
      <c r="AO89" s="96"/>
      <c r="AP89" s="98"/>
      <c r="AQ89" s="95"/>
      <c r="AR89" s="376"/>
      <c r="AS89" s="447"/>
      <c r="AT89" s="448"/>
      <c r="AU89" s="447"/>
      <c r="AV89" s="449"/>
      <c r="AW89" s="423"/>
      <c r="AX89" s="424"/>
      <c r="AY89" s="421"/>
      <c r="AZ89" s="421"/>
      <c r="BA89" s="421"/>
      <c r="BB89" s="421"/>
      <c r="BC89" s="421"/>
      <c r="BD89" s="421"/>
      <c r="BE89" s="421"/>
      <c r="BF89" s="421"/>
      <c r="BG89" s="421"/>
      <c r="BH89" s="421"/>
      <c r="BI89" s="421"/>
      <c r="BJ89" s="421"/>
      <c r="BK89" s="421"/>
      <c r="BL89" s="421"/>
      <c r="BM89" s="421"/>
      <c r="BN89" s="421"/>
      <c r="BO89" s="421"/>
      <c r="BP89" s="421"/>
    </row>
    <row r="90" spans="1:68" ht="11.25" customHeight="1">
      <c r="A90" s="85">
        <f t="shared" si="31"/>
        <v>87</v>
      </c>
      <c r="B90" s="175">
        <v>100</v>
      </c>
      <c r="C90" s="176" t="s">
        <v>196</v>
      </c>
      <c r="D90" s="177">
        <f t="shared" si="27"/>
        <v>0.04372685185185185</v>
      </c>
      <c r="E90" s="79">
        <f t="shared" si="30"/>
        <v>0.001307870370370376</v>
      </c>
      <c r="F90" s="86">
        <f t="shared" si="28"/>
        <v>12</v>
      </c>
      <c r="G90" s="87">
        <f t="shared" si="29"/>
        <v>0.0036439043209876543</v>
      </c>
      <c r="H90" s="461"/>
      <c r="I90" s="89"/>
      <c r="J90" s="88"/>
      <c r="K90" s="88"/>
      <c r="L90" s="89">
        <v>57</v>
      </c>
      <c r="M90" s="88">
        <v>41</v>
      </c>
      <c r="N90" s="90"/>
      <c r="O90" s="90"/>
      <c r="P90" s="91" t="s">
        <v>55</v>
      </c>
      <c r="Q90" s="91"/>
      <c r="R90" s="92"/>
      <c r="S90" s="93"/>
      <c r="T90" s="456"/>
      <c r="U90" s="94"/>
      <c r="V90" s="95"/>
      <c r="W90" s="178"/>
      <c r="X90" s="94"/>
      <c r="Y90" s="95"/>
      <c r="Z90" s="178"/>
      <c r="AA90" s="94"/>
      <c r="AB90" s="268"/>
      <c r="AC90" s="97"/>
      <c r="AD90" s="416"/>
      <c r="AE90" s="95"/>
      <c r="AF90" s="178">
        <v>0.023564814814814813</v>
      </c>
      <c r="AG90" s="94">
        <v>6</v>
      </c>
      <c r="AH90" s="95">
        <f>AF90/AG90</f>
        <v>0.0039274691358024685</v>
      </c>
      <c r="AI90" s="96">
        <v>0.020162037037037037</v>
      </c>
      <c r="AJ90" s="94">
        <v>6</v>
      </c>
      <c r="AK90" s="95">
        <f>AI90/AJ90</f>
        <v>0.0033603395061728397</v>
      </c>
      <c r="AL90" s="96"/>
      <c r="AM90" s="98"/>
      <c r="AN90" s="95"/>
      <c r="AO90" s="96"/>
      <c r="AP90" s="98"/>
      <c r="AQ90" s="95"/>
      <c r="AS90" s="13"/>
      <c r="AT90" s="14"/>
      <c r="AU90" s="13"/>
      <c r="AV90" s="15"/>
      <c r="AW90" s="16"/>
      <c r="AX90" s="40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</row>
    <row r="91" spans="1:68" ht="11.25" customHeight="1">
      <c r="A91" s="85">
        <f t="shared" si="31"/>
        <v>88</v>
      </c>
      <c r="B91" s="452">
        <v>102</v>
      </c>
      <c r="C91" s="453" t="s">
        <v>195</v>
      </c>
      <c r="D91" s="454">
        <f t="shared" si="27"/>
        <v>0.045034722222222226</v>
      </c>
      <c r="E91" s="79">
        <f t="shared" si="30"/>
        <v>0.0026504629629629586</v>
      </c>
      <c r="F91" s="430">
        <f t="shared" si="28"/>
        <v>12</v>
      </c>
      <c r="G91" s="431">
        <f t="shared" si="29"/>
        <v>0.0037528935185185187</v>
      </c>
      <c r="H91" s="457"/>
      <c r="I91" s="392"/>
      <c r="J91" s="393"/>
      <c r="K91" s="393"/>
      <c r="L91" s="392">
        <v>56</v>
      </c>
      <c r="M91" s="393">
        <v>49</v>
      </c>
      <c r="N91" s="394"/>
      <c r="O91" s="394"/>
      <c r="P91" s="395" t="s">
        <v>55</v>
      </c>
      <c r="Q91" s="395"/>
      <c r="R91" s="396"/>
      <c r="S91" s="397"/>
      <c r="T91" s="455"/>
      <c r="U91" s="94"/>
      <c r="V91" s="95"/>
      <c r="W91" s="433"/>
      <c r="X91" s="94"/>
      <c r="Y91" s="95"/>
      <c r="Z91" s="178"/>
      <c r="AA91" s="94"/>
      <c r="AB91" s="268"/>
      <c r="AC91" s="400"/>
      <c r="AD91" s="401"/>
      <c r="AE91" s="402"/>
      <c r="AF91" s="178">
        <v>0.023564814814814813</v>
      </c>
      <c r="AG91" s="94">
        <v>6</v>
      </c>
      <c r="AH91" s="95">
        <f>AF91/AG91</f>
        <v>0.0039274691358024685</v>
      </c>
      <c r="AI91" s="96">
        <v>0.02146990740740741</v>
      </c>
      <c r="AJ91" s="94">
        <v>6</v>
      </c>
      <c r="AK91" s="95">
        <f>AI91/AJ91</f>
        <v>0.0035783179012345684</v>
      </c>
      <c r="AL91" s="96"/>
      <c r="AM91" s="98"/>
      <c r="AN91" s="95"/>
      <c r="AO91" s="96"/>
      <c r="AP91" s="98"/>
      <c r="AQ91" s="95"/>
      <c r="AS91" s="13"/>
      <c r="AT91" s="14"/>
      <c r="AU91" s="13"/>
      <c r="AV91" s="15"/>
      <c r="AW91" s="16"/>
      <c r="AX91" s="40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</row>
    <row r="92" spans="1:68" s="84" customFormat="1" ht="11.25" customHeight="1">
      <c r="A92" s="99">
        <f t="shared" si="31"/>
        <v>89</v>
      </c>
      <c r="B92" s="185">
        <v>31</v>
      </c>
      <c r="C92" s="186" t="s">
        <v>107</v>
      </c>
      <c r="D92" s="187">
        <f t="shared" si="27"/>
        <v>0.047685185185185185</v>
      </c>
      <c r="E92" s="106">
        <f t="shared" si="30"/>
        <v>0.010358796296296297</v>
      </c>
      <c r="F92" s="107">
        <f t="shared" si="28"/>
        <v>12</v>
      </c>
      <c r="G92" s="145">
        <f t="shared" si="29"/>
        <v>0.003973765432098765</v>
      </c>
      <c r="H92" s="190">
        <v>42</v>
      </c>
      <c r="I92" s="110"/>
      <c r="J92" s="111">
        <v>59</v>
      </c>
      <c r="K92" s="111"/>
      <c r="L92" s="110"/>
      <c r="M92" s="111"/>
      <c r="N92" s="112"/>
      <c r="O92" s="112"/>
      <c r="P92" s="114" t="s">
        <v>56</v>
      </c>
      <c r="Q92" s="114">
        <v>1960</v>
      </c>
      <c r="R92" s="115"/>
      <c r="S92" s="116"/>
      <c r="T92" s="188">
        <v>0.024293981481481482</v>
      </c>
      <c r="U92" s="101">
        <v>6</v>
      </c>
      <c r="V92" s="81">
        <f>T92/U92</f>
        <v>0.004048996913580247</v>
      </c>
      <c r="W92" s="188"/>
      <c r="X92" s="101"/>
      <c r="Y92" s="81"/>
      <c r="Z92" s="183">
        <v>0.023391203703703702</v>
      </c>
      <c r="AA92" s="101">
        <v>6</v>
      </c>
      <c r="AB92" s="269">
        <f>Z92/AA92</f>
        <v>0.0038985339506172837</v>
      </c>
      <c r="AC92" s="146"/>
      <c r="AD92" s="273"/>
      <c r="AE92" s="127"/>
      <c r="AF92" s="183"/>
      <c r="AG92" s="101"/>
      <c r="AH92" s="81"/>
      <c r="AI92" s="100"/>
      <c r="AJ92" s="101"/>
      <c r="AK92" s="81"/>
      <c r="AL92" s="100"/>
      <c r="AM92" s="102"/>
      <c r="AN92" s="81"/>
      <c r="AO92" s="100"/>
      <c r="AP92" s="102"/>
      <c r="AQ92" s="81"/>
      <c r="AR92" s="42">
        <v>1</v>
      </c>
      <c r="AS92" s="28"/>
      <c r="AT92" s="29"/>
      <c r="AU92" s="28"/>
      <c r="AV92" s="30"/>
      <c r="AW92" s="26"/>
      <c r="AX92" s="27"/>
      <c r="AY92" s="83"/>
      <c r="AZ92" s="83"/>
      <c r="BA92" s="83"/>
      <c r="BB92" s="83"/>
      <c r="BC92" s="83"/>
      <c r="BD92" s="83"/>
      <c r="BE92" s="83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</row>
    <row r="93" spans="1:68" s="84" customFormat="1" ht="11.25" customHeight="1">
      <c r="A93" s="99">
        <f t="shared" si="31"/>
        <v>90</v>
      </c>
      <c r="B93" s="185">
        <v>78</v>
      </c>
      <c r="C93" s="186" t="s">
        <v>163</v>
      </c>
      <c r="D93" s="143">
        <f t="shared" si="27"/>
        <v>0.05804398148148148</v>
      </c>
      <c r="E93" s="106">
        <f t="shared" si="30"/>
        <v>1.157407407407357E-05</v>
      </c>
      <c r="F93" s="107">
        <f t="shared" si="28"/>
        <v>12</v>
      </c>
      <c r="G93" s="145">
        <f t="shared" si="29"/>
        <v>0.004836998456790123</v>
      </c>
      <c r="H93" s="190"/>
      <c r="I93" s="110">
        <v>58</v>
      </c>
      <c r="J93" s="111">
        <v>63</v>
      </c>
      <c r="K93" s="111"/>
      <c r="L93" s="110"/>
      <c r="M93" s="111"/>
      <c r="N93" s="112"/>
      <c r="O93" s="112"/>
      <c r="P93" s="114" t="s">
        <v>56</v>
      </c>
      <c r="Q93" s="114">
        <v>1960</v>
      </c>
      <c r="R93" s="115"/>
      <c r="S93" s="116"/>
      <c r="T93" s="188"/>
      <c r="U93" s="101"/>
      <c r="V93" s="81"/>
      <c r="W93" s="189">
        <v>0.028819444444444443</v>
      </c>
      <c r="X93" s="101">
        <v>6</v>
      </c>
      <c r="Y93" s="81">
        <f>W93/X93</f>
        <v>0.004803240740740741</v>
      </c>
      <c r="Z93" s="183">
        <v>0.02922453703703704</v>
      </c>
      <c r="AA93" s="101">
        <v>6</v>
      </c>
      <c r="AB93" s="269">
        <f>Z93/AA93</f>
        <v>0.004870756172839506</v>
      </c>
      <c r="AC93" s="146"/>
      <c r="AD93" s="273"/>
      <c r="AE93" s="127"/>
      <c r="AF93" s="183"/>
      <c r="AG93" s="101"/>
      <c r="AH93" s="81"/>
      <c r="AI93" s="100"/>
      <c r="AJ93" s="101"/>
      <c r="AK93" s="81"/>
      <c r="AL93" s="150"/>
      <c r="AM93" s="102"/>
      <c r="AN93" s="81"/>
      <c r="AO93" s="100"/>
      <c r="AP93" s="102"/>
      <c r="AQ93" s="81" t="e">
        <f>AO93/AP93</f>
        <v>#DIV/0!</v>
      </c>
      <c r="AR93" s="42">
        <v>1</v>
      </c>
      <c r="AS93" s="31">
        <f>D93+AO93</f>
        <v>0.05804398148148148</v>
      </c>
      <c r="AT93" s="32">
        <f>F93+AP93</f>
        <v>12</v>
      </c>
      <c r="AU93" s="31">
        <f>AS93/AT93</f>
        <v>0.004836998456790123</v>
      </c>
      <c r="AV93" s="148"/>
      <c r="AW93" s="26"/>
      <c r="AX93" s="27"/>
      <c r="AY93" s="83"/>
      <c r="AZ93" s="83"/>
      <c r="BA93" s="83"/>
      <c r="BB93" s="83"/>
      <c r="BC93" s="83"/>
      <c r="BD93" s="83"/>
      <c r="BE93" s="83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</row>
    <row r="94" spans="1:68" ht="11.25" customHeight="1">
      <c r="A94" s="85">
        <f t="shared" si="31"/>
        <v>91</v>
      </c>
      <c r="B94" s="452">
        <v>77</v>
      </c>
      <c r="C94" s="453" t="s">
        <v>162</v>
      </c>
      <c r="D94" s="391">
        <f t="shared" si="27"/>
        <v>0.058055555555555555</v>
      </c>
      <c r="E94" s="79">
        <f t="shared" si="30"/>
        <v>0.026666666666666672</v>
      </c>
      <c r="F94" s="86">
        <f t="shared" si="28"/>
        <v>12</v>
      </c>
      <c r="G94" s="87">
        <f t="shared" si="29"/>
        <v>0.004837962962962963</v>
      </c>
      <c r="H94" s="457"/>
      <c r="I94" s="392">
        <v>57</v>
      </c>
      <c r="J94" s="393">
        <v>64</v>
      </c>
      <c r="K94" s="393"/>
      <c r="L94" s="392"/>
      <c r="M94" s="393"/>
      <c r="N94" s="394"/>
      <c r="O94" s="394"/>
      <c r="P94" s="395" t="s">
        <v>55</v>
      </c>
      <c r="Q94" s="395">
        <v>1961</v>
      </c>
      <c r="R94" s="396"/>
      <c r="S94" s="397"/>
      <c r="T94" s="455"/>
      <c r="U94" s="94"/>
      <c r="V94" s="95"/>
      <c r="W94" s="433">
        <v>0.028819444444444443</v>
      </c>
      <c r="X94" s="94">
        <v>6</v>
      </c>
      <c r="Y94" s="95">
        <f>W94/X94</f>
        <v>0.004803240740740741</v>
      </c>
      <c r="Z94" s="178">
        <v>0.029236111111111112</v>
      </c>
      <c r="AA94" s="94">
        <v>6</v>
      </c>
      <c r="AB94" s="268">
        <f>Z94/AA94</f>
        <v>0.004872685185185186</v>
      </c>
      <c r="AC94" s="400"/>
      <c r="AD94" s="401"/>
      <c r="AE94" s="402"/>
      <c r="AF94" s="178"/>
      <c r="AG94" s="94"/>
      <c r="AH94" s="95"/>
      <c r="AI94" s="96"/>
      <c r="AJ94" s="94"/>
      <c r="AK94" s="95"/>
      <c r="AL94" s="96"/>
      <c r="AM94" s="98"/>
      <c r="AN94" s="402"/>
      <c r="AO94" s="96"/>
      <c r="AP94" s="98"/>
      <c r="AQ94" s="95"/>
      <c r="AR94" s="42">
        <v>1</v>
      </c>
      <c r="AS94" s="13"/>
      <c r="AT94" s="14"/>
      <c r="AU94" s="13"/>
      <c r="AV94" s="15"/>
      <c r="AW94" s="16"/>
      <c r="AX94" s="40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</row>
    <row r="95" spans="1:68" s="532" customFormat="1" ht="11.25" customHeight="1" thickBot="1">
      <c r="A95" s="280">
        <f t="shared" si="31"/>
        <v>92</v>
      </c>
      <c r="B95" s="287">
        <v>66</v>
      </c>
      <c r="C95" s="288" t="s">
        <v>149</v>
      </c>
      <c r="D95" s="486">
        <f t="shared" si="27"/>
        <v>0.08472222222222223</v>
      </c>
      <c r="E95" s="153"/>
      <c r="F95" s="162">
        <f t="shared" si="28"/>
        <v>12</v>
      </c>
      <c r="G95" s="155">
        <f t="shared" si="29"/>
        <v>0.007060185185185186</v>
      </c>
      <c r="H95" s="290"/>
      <c r="I95" s="164">
        <v>62</v>
      </c>
      <c r="J95" s="165"/>
      <c r="K95" s="165">
        <v>71</v>
      </c>
      <c r="L95" s="164"/>
      <c r="M95" s="165"/>
      <c r="N95" s="166"/>
      <c r="O95" s="166"/>
      <c r="P95" s="167" t="s">
        <v>56</v>
      </c>
      <c r="Q95" s="167">
        <v>1981</v>
      </c>
      <c r="R95" s="168"/>
      <c r="S95" s="169"/>
      <c r="T95" s="291"/>
      <c r="U95" s="158"/>
      <c r="V95" s="147"/>
      <c r="W95" s="293">
        <v>0.03819444444444444</v>
      </c>
      <c r="X95" s="158">
        <v>6</v>
      </c>
      <c r="Y95" s="147">
        <f>W95/X95</f>
        <v>0.00636574074074074</v>
      </c>
      <c r="Z95" s="282"/>
      <c r="AA95" s="158"/>
      <c r="AB95" s="270"/>
      <c r="AC95" s="171">
        <v>0.04652777777777778</v>
      </c>
      <c r="AD95" s="295">
        <v>6</v>
      </c>
      <c r="AE95" s="281">
        <f>AC95/AD95</f>
        <v>0.0077546296296296295</v>
      </c>
      <c r="AF95" s="282"/>
      <c r="AG95" s="158"/>
      <c r="AH95" s="147"/>
      <c r="AI95" s="160"/>
      <c r="AJ95" s="158"/>
      <c r="AK95" s="147"/>
      <c r="AL95" s="160"/>
      <c r="AM95" s="283"/>
      <c r="AN95" s="147"/>
      <c r="AO95" s="160"/>
      <c r="AP95" s="283"/>
      <c r="AQ95" s="147"/>
      <c r="AR95" s="467">
        <v>1</v>
      </c>
      <c r="AS95" s="468"/>
      <c r="AT95" s="469"/>
      <c r="AU95" s="468"/>
      <c r="AV95" s="470"/>
      <c r="AW95" s="530"/>
      <c r="AX95" s="531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  <c r="BI95" s="465"/>
      <c r="BJ95" s="465"/>
      <c r="BK95" s="465"/>
      <c r="BL95" s="465"/>
      <c r="BM95" s="465"/>
      <c r="BN95" s="465"/>
      <c r="BO95" s="465"/>
      <c r="BP95" s="465"/>
    </row>
    <row r="96" spans="1:68" s="528" customFormat="1" ht="11.25" customHeight="1">
      <c r="A96" s="458">
        <f t="shared" si="31"/>
        <v>93</v>
      </c>
      <c r="B96" s="175">
        <v>114</v>
      </c>
      <c r="C96" s="176" t="s">
        <v>204</v>
      </c>
      <c r="D96" s="177">
        <f t="shared" si="27"/>
        <v>0.016516203703703703</v>
      </c>
      <c r="E96" s="459">
        <f>D97-D96</f>
        <v>0.0010069444444444457</v>
      </c>
      <c r="F96" s="86">
        <f t="shared" si="28"/>
        <v>6.195</v>
      </c>
      <c r="G96" s="87">
        <f t="shared" si="29"/>
        <v>0.002666053866618838</v>
      </c>
      <c r="H96" s="299"/>
      <c r="I96" s="89"/>
      <c r="J96" s="88"/>
      <c r="K96" s="88"/>
      <c r="L96" s="89"/>
      <c r="M96" s="88"/>
      <c r="N96" s="90">
        <v>13</v>
      </c>
      <c r="O96" s="90"/>
      <c r="P96" s="91" t="s">
        <v>55</v>
      </c>
      <c r="Q96" s="91"/>
      <c r="R96" s="92"/>
      <c r="S96" s="93"/>
      <c r="T96" s="178"/>
      <c r="U96" s="94"/>
      <c r="V96" s="95"/>
      <c r="W96" s="456"/>
      <c r="X96" s="94"/>
      <c r="Y96" s="95"/>
      <c r="Z96" s="178"/>
      <c r="AA96" s="94"/>
      <c r="AB96" s="268"/>
      <c r="AC96" s="97"/>
      <c r="AD96" s="416"/>
      <c r="AE96" s="95"/>
      <c r="AF96" s="178"/>
      <c r="AG96" s="94"/>
      <c r="AH96" s="95"/>
      <c r="AI96" s="96"/>
      <c r="AJ96" s="94"/>
      <c r="AK96" s="95"/>
      <c r="AL96" s="178">
        <v>0.016516203703703703</v>
      </c>
      <c r="AM96" s="98">
        <v>6.195</v>
      </c>
      <c r="AN96" s="402">
        <f>AL96/AM96</f>
        <v>0.002666053866618838</v>
      </c>
      <c r="AO96" s="96"/>
      <c r="AP96" s="98"/>
      <c r="AQ96" s="95"/>
      <c r="AR96" s="374"/>
      <c r="AS96" s="13"/>
      <c r="AT96" s="14"/>
      <c r="AU96" s="13"/>
      <c r="AV96" s="15"/>
      <c r="AW96" s="16"/>
      <c r="AX96" s="40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</row>
    <row r="97" spans="1:68" s="388" customFormat="1" ht="11.25" customHeight="1">
      <c r="A97" s="383">
        <f t="shared" si="31"/>
        <v>94</v>
      </c>
      <c r="B97" s="181">
        <v>111</v>
      </c>
      <c r="C97" s="136" t="s">
        <v>202</v>
      </c>
      <c r="D97" s="187">
        <f t="shared" si="27"/>
        <v>0.01752314814814815</v>
      </c>
      <c r="E97" s="265">
        <f>D98-D97</f>
        <v>0.0019444444444444466</v>
      </c>
      <c r="F97" s="144">
        <f t="shared" si="28"/>
        <v>6.195</v>
      </c>
      <c r="G97" s="145">
        <f t="shared" si="29"/>
        <v>0.0028285953427196367</v>
      </c>
      <c r="H97" s="300"/>
      <c r="I97" s="137"/>
      <c r="J97" s="109"/>
      <c r="K97" s="109"/>
      <c r="L97" s="137"/>
      <c r="M97" s="109"/>
      <c r="N97" s="138">
        <v>21</v>
      </c>
      <c r="O97" s="138"/>
      <c r="P97" s="113" t="s">
        <v>56</v>
      </c>
      <c r="Q97" s="113"/>
      <c r="R97" s="139"/>
      <c r="S97" s="140" t="s">
        <v>117</v>
      </c>
      <c r="T97" s="183"/>
      <c r="U97" s="101"/>
      <c r="V97" s="81"/>
      <c r="W97" s="183"/>
      <c r="X97" s="101"/>
      <c r="Y97" s="81"/>
      <c r="Z97" s="183"/>
      <c r="AA97" s="101"/>
      <c r="AB97" s="269"/>
      <c r="AC97" s="118"/>
      <c r="AD97" s="305"/>
      <c r="AE97" s="81"/>
      <c r="AF97" s="183"/>
      <c r="AG97" s="101"/>
      <c r="AH97" s="81"/>
      <c r="AI97" s="100"/>
      <c r="AJ97" s="101"/>
      <c r="AK97" s="81"/>
      <c r="AL97" s="183">
        <v>0.01752314814814815</v>
      </c>
      <c r="AM97" s="102">
        <v>6.195</v>
      </c>
      <c r="AN97" s="127">
        <f>AL97/AM97</f>
        <v>0.0028285953427196367</v>
      </c>
      <c r="AO97" s="100"/>
      <c r="AP97" s="102"/>
      <c r="AQ97" s="81"/>
      <c r="AR97" s="497"/>
      <c r="AS97" s="28"/>
      <c r="AT97" s="29"/>
      <c r="AU97" s="28"/>
      <c r="AV97" s="30"/>
      <c r="AW97" s="26"/>
      <c r="AX97" s="27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</row>
    <row r="98" spans="1:68" s="528" customFormat="1" ht="11.25" customHeight="1">
      <c r="A98" s="458">
        <f t="shared" si="31"/>
        <v>95</v>
      </c>
      <c r="B98" s="175">
        <v>113</v>
      </c>
      <c r="C98" s="176" t="s">
        <v>203</v>
      </c>
      <c r="D98" s="177">
        <f t="shared" si="27"/>
        <v>0.019467592592592595</v>
      </c>
      <c r="E98" s="459">
        <f>D99-D98</f>
        <v>0.00572916666666666</v>
      </c>
      <c r="F98" s="86">
        <f t="shared" si="28"/>
        <v>6.195</v>
      </c>
      <c r="G98" s="87">
        <f t="shared" si="29"/>
        <v>0.0031424685379487644</v>
      </c>
      <c r="H98" s="299"/>
      <c r="I98" s="89"/>
      <c r="J98" s="88"/>
      <c r="K98" s="88"/>
      <c r="L98" s="89"/>
      <c r="M98" s="88"/>
      <c r="N98" s="90">
        <v>33</v>
      </c>
      <c r="O98" s="90"/>
      <c r="P98" s="91" t="s">
        <v>55</v>
      </c>
      <c r="Q98" s="91"/>
      <c r="R98" s="92"/>
      <c r="S98" s="93"/>
      <c r="T98" s="178"/>
      <c r="U98" s="94"/>
      <c r="V98" s="95"/>
      <c r="W98" s="456"/>
      <c r="X98" s="94"/>
      <c r="Y98" s="95"/>
      <c r="Z98" s="178"/>
      <c r="AA98" s="94"/>
      <c r="AB98" s="268"/>
      <c r="AC98" s="97"/>
      <c r="AD98" s="416"/>
      <c r="AE98" s="95"/>
      <c r="AF98" s="178"/>
      <c r="AG98" s="94"/>
      <c r="AH98" s="95"/>
      <c r="AI98" s="96"/>
      <c r="AJ98" s="94"/>
      <c r="AK98" s="95"/>
      <c r="AL98" s="178">
        <v>0.019467592592592595</v>
      </c>
      <c r="AM98" s="98">
        <v>6.195</v>
      </c>
      <c r="AN98" s="95">
        <f>AL98/AM98</f>
        <v>0.0031424685379487644</v>
      </c>
      <c r="AO98" s="96"/>
      <c r="AP98" s="98"/>
      <c r="AQ98" s="95"/>
      <c r="AR98" s="374"/>
      <c r="AS98" s="13"/>
      <c r="AT98" s="14"/>
      <c r="AU98" s="13"/>
      <c r="AV98" s="15"/>
      <c r="AW98" s="16"/>
      <c r="AX98" s="40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</row>
    <row r="99" spans="1:68" s="526" customFormat="1" ht="11.25" customHeight="1">
      <c r="A99" s="99">
        <f t="shared" si="31"/>
        <v>96</v>
      </c>
      <c r="B99" s="181">
        <v>115</v>
      </c>
      <c r="C99" s="136" t="s">
        <v>205</v>
      </c>
      <c r="D99" s="187">
        <f t="shared" si="27"/>
        <v>0.025196759259259256</v>
      </c>
      <c r="E99" s="265"/>
      <c r="F99" s="144">
        <f t="shared" si="28"/>
        <v>6.195</v>
      </c>
      <c r="G99" s="145">
        <f t="shared" si="29"/>
        <v>0.004067273488177442</v>
      </c>
      <c r="H99" s="300"/>
      <c r="I99" s="137"/>
      <c r="J99" s="109"/>
      <c r="K99" s="109"/>
      <c r="L99" s="137"/>
      <c r="M99" s="109"/>
      <c r="N99" s="138">
        <v>63</v>
      </c>
      <c r="O99" s="138"/>
      <c r="P99" s="113" t="s">
        <v>56</v>
      </c>
      <c r="Q99" s="113"/>
      <c r="R99" s="139"/>
      <c r="S99" s="140"/>
      <c r="T99" s="183"/>
      <c r="U99" s="101"/>
      <c r="V99" s="81"/>
      <c r="W99" s="183"/>
      <c r="X99" s="101"/>
      <c r="Y99" s="81"/>
      <c r="Z99" s="183"/>
      <c r="AA99" s="101"/>
      <c r="AB99" s="269"/>
      <c r="AC99" s="118"/>
      <c r="AD99" s="305"/>
      <c r="AE99" s="81"/>
      <c r="AF99" s="183"/>
      <c r="AG99" s="101"/>
      <c r="AH99" s="81"/>
      <c r="AI99" s="100"/>
      <c r="AJ99" s="101"/>
      <c r="AK99" s="81"/>
      <c r="AL99" s="183">
        <v>0.025196759259259256</v>
      </c>
      <c r="AM99" s="102">
        <v>6.195</v>
      </c>
      <c r="AN99" s="81">
        <f>AL99/AM99</f>
        <v>0.004067273488177442</v>
      </c>
      <c r="AO99" s="100"/>
      <c r="AP99" s="102"/>
      <c r="AQ99" s="81"/>
      <c r="AR99" s="376"/>
      <c r="AS99" s="508"/>
      <c r="AT99" s="511"/>
      <c r="AU99" s="508"/>
      <c r="AV99" s="516"/>
      <c r="AW99" s="524"/>
      <c r="AX99" s="525"/>
      <c r="AY99" s="514"/>
      <c r="AZ99" s="514"/>
      <c r="BA99" s="514"/>
      <c r="BB99" s="514"/>
      <c r="BC99" s="514"/>
      <c r="BD99" s="514"/>
      <c r="BE99" s="514"/>
      <c r="BF99" s="514"/>
      <c r="BG99" s="514"/>
      <c r="BH99" s="514"/>
      <c r="BI99" s="514"/>
      <c r="BJ99" s="514"/>
      <c r="BK99" s="514"/>
      <c r="BL99" s="514"/>
      <c r="BM99" s="514"/>
      <c r="BN99" s="514"/>
      <c r="BO99" s="514"/>
      <c r="BP99" s="514"/>
    </row>
    <row r="100" spans="1:68" ht="11.25" customHeight="1">
      <c r="A100" s="85">
        <f t="shared" si="31"/>
        <v>97</v>
      </c>
      <c r="B100" s="175">
        <v>3</v>
      </c>
      <c r="C100" s="176" t="s">
        <v>69</v>
      </c>
      <c r="D100" s="177">
        <f aca="true" t="shared" si="33" ref="D100:D120">T100+W100+Z100+AC100+AF100+AI100+AL100</f>
        <v>0.014409722222222221</v>
      </c>
      <c r="E100" s="79">
        <f aca="true" t="shared" si="34" ref="E100:E117">D101-D100</f>
        <v>0.0002546296296296307</v>
      </c>
      <c r="F100" s="86">
        <f aca="true" t="shared" si="35" ref="F100:F120">U100+X100+AA100+AD100+AG100+AJ100+AM100</f>
        <v>6</v>
      </c>
      <c r="G100" s="87">
        <f aca="true" t="shared" si="36" ref="G100:G121">D100/F100</f>
        <v>0.0024016203703703704</v>
      </c>
      <c r="H100" s="461">
        <v>3</v>
      </c>
      <c r="I100" s="89"/>
      <c r="J100" s="88"/>
      <c r="K100" s="88"/>
      <c r="L100" s="89"/>
      <c r="M100" s="88"/>
      <c r="N100" s="90"/>
      <c r="O100" s="90"/>
      <c r="P100" s="91" t="s">
        <v>55</v>
      </c>
      <c r="Q100" s="91">
        <v>1981</v>
      </c>
      <c r="R100" s="92"/>
      <c r="S100" s="93" t="s">
        <v>70</v>
      </c>
      <c r="T100" s="456">
        <v>0.014409722222222221</v>
      </c>
      <c r="U100" s="94">
        <v>6</v>
      </c>
      <c r="V100" s="95">
        <f>T100/U100</f>
        <v>0.0024016203703703704</v>
      </c>
      <c r="W100" s="456"/>
      <c r="X100" s="94"/>
      <c r="Y100" s="95"/>
      <c r="Z100" s="178"/>
      <c r="AA100" s="94"/>
      <c r="AB100" s="268"/>
      <c r="AC100" s="97"/>
      <c r="AD100" s="416"/>
      <c r="AE100" s="95"/>
      <c r="AF100" s="178"/>
      <c r="AG100" s="94"/>
      <c r="AH100" s="95"/>
      <c r="AI100" s="96"/>
      <c r="AJ100" s="94"/>
      <c r="AK100" s="95"/>
      <c r="AL100" s="96"/>
      <c r="AM100" s="98"/>
      <c r="AN100" s="95"/>
      <c r="AO100" s="96"/>
      <c r="AP100" s="98"/>
      <c r="AQ100" s="95"/>
      <c r="AR100" s="42">
        <v>1</v>
      </c>
      <c r="AS100" s="13"/>
      <c r="AT100" s="14"/>
      <c r="AU100" s="13"/>
      <c r="AV100" s="15"/>
      <c r="AW100" s="16"/>
      <c r="AX100" s="40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</row>
    <row r="101" spans="1:68" ht="11.25" customHeight="1">
      <c r="A101" s="85">
        <f t="shared" si="31"/>
        <v>98</v>
      </c>
      <c r="B101" s="452">
        <v>108</v>
      </c>
      <c r="C101" s="453" t="s">
        <v>197</v>
      </c>
      <c r="D101" s="454">
        <f t="shared" si="33"/>
        <v>0.014664351851851852</v>
      </c>
      <c r="E101" s="79">
        <f t="shared" si="34"/>
        <v>0.00023148148148148008</v>
      </c>
      <c r="F101" s="86">
        <f t="shared" si="35"/>
        <v>6</v>
      </c>
      <c r="G101" s="431">
        <f t="shared" si="36"/>
        <v>0.0024440586419753087</v>
      </c>
      <c r="H101" s="457"/>
      <c r="I101" s="392"/>
      <c r="J101" s="393"/>
      <c r="K101" s="393"/>
      <c r="L101" s="392"/>
      <c r="M101" s="393">
        <v>4</v>
      </c>
      <c r="N101" s="394"/>
      <c r="O101" s="394"/>
      <c r="P101" s="395" t="s">
        <v>55</v>
      </c>
      <c r="Q101" s="395"/>
      <c r="R101" s="396"/>
      <c r="S101" s="397"/>
      <c r="T101" s="433"/>
      <c r="U101" s="94"/>
      <c r="V101" s="95"/>
      <c r="W101" s="455"/>
      <c r="X101" s="94"/>
      <c r="Y101" s="95"/>
      <c r="Z101" s="178"/>
      <c r="AA101" s="94"/>
      <c r="AB101" s="268"/>
      <c r="AC101" s="400"/>
      <c r="AD101" s="401"/>
      <c r="AE101" s="402"/>
      <c r="AF101" s="178"/>
      <c r="AG101" s="94"/>
      <c r="AH101" s="95"/>
      <c r="AI101" s="96">
        <v>0.014664351851851852</v>
      </c>
      <c r="AJ101" s="94">
        <v>6</v>
      </c>
      <c r="AK101" s="95">
        <f>AI101/AJ101</f>
        <v>0.0024440586419753087</v>
      </c>
      <c r="AL101" s="96"/>
      <c r="AM101" s="98"/>
      <c r="AN101" s="95"/>
      <c r="AO101" s="96"/>
      <c r="AP101" s="98"/>
      <c r="AQ101" s="95"/>
      <c r="AR101" s="374"/>
      <c r="AS101" s="13"/>
      <c r="AT101" s="14"/>
      <c r="AU101" s="13"/>
      <c r="AV101" s="15"/>
      <c r="AW101" s="16"/>
      <c r="AX101" s="40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</row>
    <row r="102" spans="1:68" ht="11.25" customHeight="1">
      <c r="A102" s="85">
        <f t="shared" si="31"/>
        <v>99</v>
      </c>
      <c r="B102" s="452">
        <v>103</v>
      </c>
      <c r="C102" s="453" t="s">
        <v>192</v>
      </c>
      <c r="D102" s="454">
        <f t="shared" si="33"/>
        <v>0.014895833333333332</v>
      </c>
      <c r="E102" s="79">
        <f t="shared" si="34"/>
        <v>0.00035879629629629803</v>
      </c>
      <c r="F102" s="86">
        <f t="shared" si="35"/>
        <v>6</v>
      </c>
      <c r="G102" s="431">
        <f t="shared" si="36"/>
        <v>0.002482638888888889</v>
      </c>
      <c r="H102" s="457"/>
      <c r="I102" s="392"/>
      <c r="J102" s="393"/>
      <c r="K102" s="393"/>
      <c r="L102" s="392">
        <v>3</v>
      </c>
      <c r="M102" s="393"/>
      <c r="N102" s="394"/>
      <c r="O102" s="394"/>
      <c r="P102" s="395" t="s">
        <v>55</v>
      </c>
      <c r="Q102" s="395"/>
      <c r="R102" s="396"/>
      <c r="S102" s="397"/>
      <c r="T102" s="455"/>
      <c r="U102" s="94"/>
      <c r="V102" s="95"/>
      <c r="W102" s="433"/>
      <c r="X102" s="94"/>
      <c r="Y102" s="95"/>
      <c r="Z102" s="178"/>
      <c r="AA102" s="94"/>
      <c r="AB102" s="268"/>
      <c r="AC102" s="400"/>
      <c r="AD102" s="401"/>
      <c r="AE102" s="402"/>
      <c r="AF102" s="178">
        <v>0.014895833333333332</v>
      </c>
      <c r="AG102" s="94">
        <v>6</v>
      </c>
      <c r="AH102" s="95">
        <f>AF102/AG102</f>
        <v>0.002482638888888889</v>
      </c>
      <c r="AI102" s="96"/>
      <c r="AJ102" s="94"/>
      <c r="AK102" s="95"/>
      <c r="AL102" s="96"/>
      <c r="AM102" s="98"/>
      <c r="AN102" s="402"/>
      <c r="AO102" s="96"/>
      <c r="AP102" s="98"/>
      <c r="AQ102" s="95"/>
      <c r="AS102" s="13"/>
      <c r="AT102" s="14"/>
      <c r="AU102" s="13"/>
      <c r="AV102" s="15"/>
      <c r="AW102" s="16"/>
      <c r="AX102" s="40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</row>
    <row r="103" spans="1:68" ht="11.25" customHeight="1">
      <c r="A103" s="85">
        <f t="shared" si="31"/>
        <v>100</v>
      </c>
      <c r="B103" s="452"/>
      <c r="C103" s="453" t="s">
        <v>18</v>
      </c>
      <c r="D103" s="429">
        <f t="shared" si="33"/>
        <v>0.01525462962962963</v>
      </c>
      <c r="E103" s="79">
        <f t="shared" si="34"/>
        <v>0.0006712962962962966</v>
      </c>
      <c r="F103" s="430">
        <f t="shared" si="35"/>
        <v>6</v>
      </c>
      <c r="G103" s="431">
        <f t="shared" si="36"/>
        <v>0.0025424382716049384</v>
      </c>
      <c r="H103" s="457"/>
      <c r="I103" s="392"/>
      <c r="J103" s="393"/>
      <c r="K103" s="393">
        <v>9</v>
      </c>
      <c r="L103" s="392"/>
      <c r="M103" s="393"/>
      <c r="N103" s="394"/>
      <c r="O103" s="394"/>
      <c r="P103" s="395" t="s">
        <v>55</v>
      </c>
      <c r="Q103" s="395">
        <v>1989</v>
      </c>
      <c r="R103" s="396"/>
      <c r="S103" s="397" t="s">
        <v>117</v>
      </c>
      <c r="T103" s="455"/>
      <c r="U103" s="94"/>
      <c r="V103" s="95"/>
      <c r="W103" s="433"/>
      <c r="X103" s="94"/>
      <c r="Y103" s="95"/>
      <c r="Z103" s="178"/>
      <c r="AA103" s="94"/>
      <c r="AB103" s="268"/>
      <c r="AC103" s="432">
        <v>0.01525462962962963</v>
      </c>
      <c r="AD103" s="401">
        <v>6</v>
      </c>
      <c r="AE103" s="402">
        <f>AC103/AD103</f>
        <v>0.0025424382716049384</v>
      </c>
      <c r="AF103" s="178"/>
      <c r="AG103" s="94"/>
      <c r="AH103" s="95"/>
      <c r="AI103" s="96"/>
      <c r="AJ103" s="94"/>
      <c r="AK103" s="95"/>
      <c r="AL103" s="96"/>
      <c r="AM103" s="98"/>
      <c r="AN103" s="402"/>
      <c r="AO103" s="96"/>
      <c r="AP103" s="98"/>
      <c r="AQ103" s="95" t="e">
        <f>AO103/AP103</f>
        <v>#DIV/0!</v>
      </c>
      <c r="AR103" s="42">
        <v>1</v>
      </c>
      <c r="AS103" s="13"/>
      <c r="AT103" s="14"/>
      <c r="AU103" s="13"/>
      <c r="AV103" s="15"/>
      <c r="AW103" s="16"/>
      <c r="AX103" s="40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</row>
    <row r="104" spans="1:68" ht="11.25" customHeight="1">
      <c r="A104" s="85">
        <f t="shared" si="31"/>
        <v>101</v>
      </c>
      <c r="B104" s="452">
        <v>94</v>
      </c>
      <c r="C104" s="453" t="s">
        <v>179</v>
      </c>
      <c r="D104" s="391">
        <f t="shared" si="33"/>
        <v>0.015925925925925927</v>
      </c>
      <c r="E104" s="79">
        <f t="shared" si="34"/>
        <v>0.0002662037037037025</v>
      </c>
      <c r="F104" s="86">
        <f t="shared" si="35"/>
        <v>6</v>
      </c>
      <c r="G104" s="87">
        <f t="shared" si="36"/>
        <v>0.002654320987654321</v>
      </c>
      <c r="H104" s="457"/>
      <c r="I104" s="392"/>
      <c r="J104" s="393"/>
      <c r="K104" s="393">
        <v>13</v>
      </c>
      <c r="L104" s="392"/>
      <c r="M104" s="393"/>
      <c r="N104" s="394"/>
      <c r="O104" s="394"/>
      <c r="P104" s="395" t="s">
        <v>55</v>
      </c>
      <c r="Q104" s="395">
        <v>1980</v>
      </c>
      <c r="R104" s="396"/>
      <c r="S104" s="397"/>
      <c r="T104" s="455"/>
      <c r="U104" s="94"/>
      <c r="V104" s="95"/>
      <c r="W104" s="433"/>
      <c r="X104" s="94"/>
      <c r="Y104" s="95"/>
      <c r="Z104" s="178"/>
      <c r="AA104" s="94"/>
      <c r="AB104" s="268"/>
      <c r="AC104" s="400">
        <v>0.015925925925925927</v>
      </c>
      <c r="AD104" s="401">
        <v>6</v>
      </c>
      <c r="AE104" s="402">
        <f>AC104/AD104</f>
        <v>0.002654320987654321</v>
      </c>
      <c r="AF104" s="178"/>
      <c r="AG104" s="94"/>
      <c r="AH104" s="95"/>
      <c r="AI104" s="96"/>
      <c r="AJ104" s="94"/>
      <c r="AK104" s="95"/>
      <c r="AL104" s="96"/>
      <c r="AM104" s="98"/>
      <c r="AN104" s="95"/>
      <c r="AO104" s="96"/>
      <c r="AP104" s="98"/>
      <c r="AQ104" s="95"/>
      <c r="AR104" s="82"/>
      <c r="AS104" s="13"/>
      <c r="AT104" s="14"/>
      <c r="AU104" s="13"/>
      <c r="AV104" s="15"/>
      <c r="AW104" s="16"/>
      <c r="AX104" s="40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</row>
    <row r="105" spans="1:68" ht="11.25" customHeight="1">
      <c r="A105" s="85">
        <f t="shared" si="31"/>
        <v>102</v>
      </c>
      <c r="B105" s="452">
        <v>87</v>
      </c>
      <c r="C105" s="453" t="s">
        <v>170</v>
      </c>
      <c r="D105" s="177">
        <f t="shared" si="33"/>
        <v>0.01619212962962963</v>
      </c>
      <c r="E105" s="79">
        <f t="shared" si="34"/>
        <v>0.0002662037037037025</v>
      </c>
      <c r="F105" s="86">
        <f t="shared" si="35"/>
        <v>6</v>
      </c>
      <c r="G105" s="87">
        <f t="shared" si="36"/>
        <v>0.002698688271604938</v>
      </c>
      <c r="H105" s="457"/>
      <c r="I105" s="392"/>
      <c r="J105" s="393">
        <v>8</v>
      </c>
      <c r="K105" s="393"/>
      <c r="L105" s="392"/>
      <c r="M105" s="393"/>
      <c r="N105" s="394"/>
      <c r="O105" s="394"/>
      <c r="P105" s="395" t="s">
        <v>55</v>
      </c>
      <c r="Q105" s="395">
        <v>1984</v>
      </c>
      <c r="R105" s="396"/>
      <c r="S105" s="397" t="s">
        <v>171</v>
      </c>
      <c r="T105" s="455"/>
      <c r="U105" s="94"/>
      <c r="V105" s="95"/>
      <c r="W105" s="433"/>
      <c r="X105" s="94"/>
      <c r="Y105" s="95"/>
      <c r="Z105" s="178">
        <v>0.01619212962962963</v>
      </c>
      <c r="AA105" s="94">
        <v>6</v>
      </c>
      <c r="AB105" s="268">
        <f>Z105/AA105</f>
        <v>0.002698688271604938</v>
      </c>
      <c r="AC105" s="400"/>
      <c r="AD105" s="401"/>
      <c r="AE105" s="402"/>
      <c r="AF105" s="178"/>
      <c r="AG105" s="94"/>
      <c r="AH105" s="95"/>
      <c r="AI105" s="96"/>
      <c r="AJ105" s="94"/>
      <c r="AK105" s="95"/>
      <c r="AL105" s="96"/>
      <c r="AM105" s="98"/>
      <c r="AN105" s="402"/>
      <c r="AO105" s="96"/>
      <c r="AP105" s="98"/>
      <c r="AQ105" s="95"/>
      <c r="AR105" s="82"/>
      <c r="AS105" s="13"/>
      <c r="AT105" s="14"/>
      <c r="AU105" s="13"/>
      <c r="AV105" s="15"/>
      <c r="AW105" s="16"/>
      <c r="AX105" s="40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</row>
    <row r="106" spans="1:68" ht="11.25" customHeight="1">
      <c r="A106" s="85">
        <f t="shared" si="31"/>
        <v>103</v>
      </c>
      <c r="B106" s="452">
        <v>8</v>
      </c>
      <c r="C106" s="453" t="s">
        <v>76</v>
      </c>
      <c r="D106" s="177">
        <f t="shared" si="33"/>
        <v>0.016458333333333332</v>
      </c>
      <c r="E106" s="79">
        <f t="shared" si="34"/>
        <v>0.0007754629629629639</v>
      </c>
      <c r="F106" s="86">
        <f t="shared" si="35"/>
        <v>6</v>
      </c>
      <c r="G106" s="87">
        <f t="shared" si="36"/>
        <v>0.0027430555555555554</v>
      </c>
      <c r="H106" s="457">
        <v>7</v>
      </c>
      <c r="I106" s="392"/>
      <c r="J106" s="393"/>
      <c r="K106" s="393"/>
      <c r="L106" s="392"/>
      <c r="M106" s="393"/>
      <c r="N106" s="394"/>
      <c r="O106" s="394"/>
      <c r="P106" s="395" t="s">
        <v>55</v>
      </c>
      <c r="Q106" s="395">
        <v>1964</v>
      </c>
      <c r="R106" s="396"/>
      <c r="S106" s="397" t="s">
        <v>77</v>
      </c>
      <c r="T106" s="455">
        <v>0.016458333333333332</v>
      </c>
      <c r="U106" s="94">
        <v>6</v>
      </c>
      <c r="V106" s="95">
        <f>T106/U106</f>
        <v>0.0027430555555555554</v>
      </c>
      <c r="W106" s="455"/>
      <c r="X106" s="94"/>
      <c r="Y106" s="95"/>
      <c r="Z106" s="178"/>
      <c r="AA106" s="94"/>
      <c r="AB106" s="268"/>
      <c r="AC106" s="400"/>
      <c r="AD106" s="401"/>
      <c r="AE106" s="402"/>
      <c r="AF106" s="178"/>
      <c r="AG106" s="94"/>
      <c r="AH106" s="95"/>
      <c r="AI106" s="96"/>
      <c r="AJ106" s="94"/>
      <c r="AK106" s="95"/>
      <c r="AL106" s="96"/>
      <c r="AM106" s="98"/>
      <c r="AN106" s="95"/>
      <c r="AO106" s="96"/>
      <c r="AP106" s="98"/>
      <c r="AQ106" s="95"/>
      <c r="AR106" s="82"/>
      <c r="AS106" s="13"/>
      <c r="AT106" s="14"/>
      <c r="AU106" s="13"/>
      <c r="AV106" s="15"/>
      <c r="AW106" s="16"/>
      <c r="AX106" s="40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</row>
    <row r="107" spans="1:68" ht="11.25" customHeight="1">
      <c r="A107" s="85">
        <f t="shared" si="31"/>
        <v>104</v>
      </c>
      <c r="B107" s="452">
        <v>25</v>
      </c>
      <c r="C107" s="453" t="s">
        <v>100</v>
      </c>
      <c r="D107" s="454">
        <f t="shared" si="33"/>
        <v>0.017233796296296296</v>
      </c>
      <c r="E107" s="79">
        <f t="shared" si="34"/>
        <v>0.0014583333333333358</v>
      </c>
      <c r="F107" s="430">
        <f t="shared" si="35"/>
        <v>6</v>
      </c>
      <c r="G107" s="431">
        <f t="shared" si="36"/>
        <v>0.0028722993827160494</v>
      </c>
      <c r="H107" s="457">
        <v>11</v>
      </c>
      <c r="I107" s="392"/>
      <c r="J107" s="393"/>
      <c r="K107" s="393"/>
      <c r="L107" s="392"/>
      <c r="M107" s="393"/>
      <c r="N107" s="394"/>
      <c r="O107" s="394"/>
      <c r="P107" s="395" t="s">
        <v>55</v>
      </c>
      <c r="Q107" s="395">
        <v>1964</v>
      </c>
      <c r="R107" s="396"/>
      <c r="S107" s="397"/>
      <c r="T107" s="455">
        <v>0.017233796296296296</v>
      </c>
      <c r="U107" s="94">
        <v>6</v>
      </c>
      <c r="V107" s="95">
        <f>T107/U107</f>
        <v>0.0028722993827160494</v>
      </c>
      <c r="W107" s="455"/>
      <c r="X107" s="94"/>
      <c r="Y107" s="95"/>
      <c r="Z107" s="178"/>
      <c r="AA107" s="94"/>
      <c r="AB107" s="268"/>
      <c r="AC107" s="400"/>
      <c r="AD107" s="401"/>
      <c r="AE107" s="402"/>
      <c r="AF107" s="178"/>
      <c r="AG107" s="94"/>
      <c r="AH107" s="95"/>
      <c r="AI107" s="96"/>
      <c r="AJ107" s="94"/>
      <c r="AK107" s="95"/>
      <c r="AL107" s="96"/>
      <c r="AM107" s="98"/>
      <c r="AN107" s="95"/>
      <c r="AO107" s="96"/>
      <c r="AP107" s="98"/>
      <c r="AQ107" s="95"/>
      <c r="AR107" s="82"/>
      <c r="AS107" s="13"/>
      <c r="AT107" s="14"/>
      <c r="AU107" s="13"/>
      <c r="AV107" s="15"/>
      <c r="AW107" s="16"/>
      <c r="AX107" s="40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</row>
    <row r="108" spans="1:68" ht="11.25" customHeight="1">
      <c r="A108" s="85">
        <f t="shared" si="31"/>
        <v>105</v>
      </c>
      <c r="B108" s="452">
        <v>60</v>
      </c>
      <c r="C108" s="453" t="s">
        <v>142</v>
      </c>
      <c r="D108" s="454">
        <f t="shared" si="33"/>
        <v>0.01869212962962963</v>
      </c>
      <c r="E108" s="79">
        <f t="shared" si="34"/>
        <v>3.472222222222071E-05</v>
      </c>
      <c r="F108" s="430">
        <f t="shared" si="35"/>
        <v>6</v>
      </c>
      <c r="G108" s="431">
        <f t="shared" si="36"/>
        <v>0.0031153549382716052</v>
      </c>
      <c r="H108" s="457"/>
      <c r="I108" s="392">
        <v>26</v>
      </c>
      <c r="J108" s="393"/>
      <c r="K108" s="393"/>
      <c r="L108" s="392"/>
      <c r="M108" s="393"/>
      <c r="N108" s="394"/>
      <c r="O108" s="394"/>
      <c r="P108" s="395" t="s">
        <v>55</v>
      </c>
      <c r="Q108" s="395">
        <v>1970</v>
      </c>
      <c r="R108" s="396"/>
      <c r="S108" s="397" t="s">
        <v>143</v>
      </c>
      <c r="T108" s="433"/>
      <c r="U108" s="94"/>
      <c r="V108" s="95"/>
      <c r="W108" s="433">
        <v>0.01869212962962963</v>
      </c>
      <c r="X108" s="94">
        <v>6</v>
      </c>
      <c r="Y108" s="95">
        <f>W108/X108</f>
        <v>0.0031153549382716052</v>
      </c>
      <c r="Z108" s="178"/>
      <c r="AA108" s="94"/>
      <c r="AB108" s="268"/>
      <c r="AC108" s="400"/>
      <c r="AD108" s="409"/>
      <c r="AE108" s="402"/>
      <c r="AF108" s="178"/>
      <c r="AG108" s="94"/>
      <c r="AH108" s="95"/>
      <c r="AI108" s="96"/>
      <c r="AJ108" s="94"/>
      <c r="AK108" s="95"/>
      <c r="AL108" s="96"/>
      <c r="AM108" s="98"/>
      <c r="AN108" s="95"/>
      <c r="AO108" s="96"/>
      <c r="AP108" s="98"/>
      <c r="AQ108" s="95"/>
      <c r="AR108" s="82"/>
      <c r="AS108" s="13"/>
      <c r="AT108" s="14"/>
      <c r="AU108" s="13"/>
      <c r="AV108" s="15"/>
      <c r="AW108" s="16"/>
      <c r="AX108" s="40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</row>
    <row r="109" spans="1:68" ht="11.25" customHeight="1">
      <c r="A109" s="458">
        <f t="shared" si="31"/>
        <v>106</v>
      </c>
      <c r="B109" s="452">
        <v>93</v>
      </c>
      <c r="C109" s="453" t="s">
        <v>178</v>
      </c>
      <c r="D109" s="454">
        <f t="shared" si="33"/>
        <v>0.018726851851851852</v>
      </c>
      <c r="E109" s="459">
        <f t="shared" si="34"/>
        <v>0.00015046296296296335</v>
      </c>
      <c r="F109" s="430">
        <f t="shared" si="35"/>
        <v>6</v>
      </c>
      <c r="G109" s="431">
        <f t="shared" si="36"/>
        <v>0.003121141975308642</v>
      </c>
      <c r="H109" s="457"/>
      <c r="I109" s="392"/>
      <c r="J109" s="393"/>
      <c r="K109" s="393">
        <v>36</v>
      </c>
      <c r="L109" s="392"/>
      <c r="M109" s="393"/>
      <c r="N109" s="394"/>
      <c r="O109" s="394"/>
      <c r="P109" s="395" t="s">
        <v>55</v>
      </c>
      <c r="Q109" s="395">
        <v>1964</v>
      </c>
      <c r="R109" s="396"/>
      <c r="S109" s="397"/>
      <c r="T109" s="455"/>
      <c r="U109" s="434"/>
      <c r="V109" s="402"/>
      <c r="W109" s="433"/>
      <c r="X109" s="434"/>
      <c r="Y109" s="402"/>
      <c r="Z109" s="433"/>
      <c r="AA109" s="434"/>
      <c r="AB109" s="460"/>
      <c r="AC109" s="400">
        <v>0.018726851851851852</v>
      </c>
      <c r="AD109" s="434">
        <v>6</v>
      </c>
      <c r="AE109" s="402">
        <f>AC109/AD109</f>
        <v>0.003121141975308642</v>
      </c>
      <c r="AF109" s="433"/>
      <c r="AG109" s="434"/>
      <c r="AH109" s="402"/>
      <c r="AI109" s="432"/>
      <c r="AJ109" s="434"/>
      <c r="AK109" s="402"/>
      <c r="AL109" s="432"/>
      <c r="AM109" s="445"/>
      <c r="AN109" s="402"/>
      <c r="AO109" s="432"/>
      <c r="AP109" s="445"/>
      <c r="AQ109" s="402"/>
      <c r="AS109" s="13"/>
      <c r="AT109" s="14"/>
      <c r="AU109" s="13"/>
      <c r="AV109" s="15"/>
      <c r="AW109" s="16"/>
      <c r="AX109" s="40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</row>
    <row r="110" spans="1:68" ht="11.25" customHeight="1">
      <c r="A110" s="85">
        <f t="shared" si="31"/>
        <v>107</v>
      </c>
      <c r="B110" s="175">
        <v>98</v>
      </c>
      <c r="C110" s="176" t="s">
        <v>183</v>
      </c>
      <c r="D110" s="391">
        <f t="shared" si="33"/>
        <v>0.018877314814814816</v>
      </c>
      <c r="E110" s="79">
        <f t="shared" si="34"/>
        <v>6.944444444444489E-05</v>
      </c>
      <c r="F110" s="86">
        <f t="shared" si="35"/>
        <v>6</v>
      </c>
      <c r="G110" s="87">
        <f t="shared" si="36"/>
        <v>0.003146219135802469</v>
      </c>
      <c r="H110" s="461"/>
      <c r="I110" s="89"/>
      <c r="J110" s="88"/>
      <c r="K110" s="88">
        <v>37</v>
      </c>
      <c r="L110" s="89"/>
      <c r="M110" s="88"/>
      <c r="N110" s="90"/>
      <c r="O110" s="90"/>
      <c r="P110" s="91" t="s">
        <v>55</v>
      </c>
      <c r="Q110" s="91">
        <v>1989</v>
      </c>
      <c r="R110" s="92"/>
      <c r="S110" s="93"/>
      <c r="T110" s="456"/>
      <c r="U110" s="94"/>
      <c r="V110" s="95"/>
      <c r="W110" s="178"/>
      <c r="X110" s="94"/>
      <c r="Y110" s="95"/>
      <c r="Z110" s="178"/>
      <c r="AA110" s="94"/>
      <c r="AB110" s="268"/>
      <c r="AC110" s="97">
        <v>0.018877314814814816</v>
      </c>
      <c r="AD110" s="416">
        <v>6</v>
      </c>
      <c r="AE110" s="95">
        <f>AC110/AD110</f>
        <v>0.003146219135802469</v>
      </c>
      <c r="AF110" s="178"/>
      <c r="AG110" s="94"/>
      <c r="AH110" s="95"/>
      <c r="AI110" s="96"/>
      <c r="AJ110" s="94"/>
      <c r="AK110" s="95"/>
      <c r="AL110" s="96"/>
      <c r="AM110" s="98"/>
      <c r="AN110" s="95"/>
      <c r="AO110" s="96"/>
      <c r="AP110" s="98"/>
      <c r="AQ110" s="95"/>
      <c r="AS110" s="13"/>
      <c r="AT110" s="14"/>
      <c r="AU110" s="13"/>
      <c r="AV110" s="15"/>
      <c r="AW110" s="16"/>
      <c r="AX110" s="40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</row>
    <row r="111" spans="1:68" ht="11.25" customHeight="1">
      <c r="A111" s="85">
        <f t="shared" si="31"/>
        <v>108</v>
      </c>
      <c r="B111" s="175">
        <v>53</v>
      </c>
      <c r="C111" s="176" t="s">
        <v>134</v>
      </c>
      <c r="D111" s="454">
        <f t="shared" si="33"/>
        <v>0.01894675925925926</v>
      </c>
      <c r="E111" s="459">
        <f t="shared" si="34"/>
        <v>0.00042824074074073945</v>
      </c>
      <c r="F111" s="430">
        <f t="shared" si="35"/>
        <v>6</v>
      </c>
      <c r="G111" s="431">
        <f t="shared" si="36"/>
        <v>0.0031577932098765435</v>
      </c>
      <c r="H111" s="299">
        <v>23</v>
      </c>
      <c r="I111" s="89"/>
      <c r="J111" s="88"/>
      <c r="K111" s="88"/>
      <c r="L111" s="89"/>
      <c r="M111" s="88"/>
      <c r="N111" s="90"/>
      <c r="O111" s="90"/>
      <c r="P111" s="91" t="s">
        <v>55</v>
      </c>
      <c r="Q111" s="91"/>
      <c r="R111" s="92"/>
      <c r="S111" s="93"/>
      <c r="T111" s="178">
        <v>0.01894675925925926</v>
      </c>
      <c r="U111" s="94">
        <v>6</v>
      </c>
      <c r="V111" s="95">
        <f>T111/U111</f>
        <v>0.0031577932098765435</v>
      </c>
      <c r="W111" s="456"/>
      <c r="X111" s="94"/>
      <c r="Y111" s="95"/>
      <c r="Z111" s="178"/>
      <c r="AA111" s="94"/>
      <c r="AB111" s="268"/>
      <c r="AC111" s="97"/>
      <c r="AD111" s="416"/>
      <c r="AE111" s="95"/>
      <c r="AF111" s="178"/>
      <c r="AG111" s="94"/>
      <c r="AH111" s="95"/>
      <c r="AI111" s="96"/>
      <c r="AJ111" s="94"/>
      <c r="AK111" s="95"/>
      <c r="AL111" s="178"/>
      <c r="AM111" s="98"/>
      <c r="AN111" s="402"/>
      <c r="AO111" s="96"/>
      <c r="AP111" s="98"/>
      <c r="AQ111" s="95"/>
      <c r="AS111" s="13"/>
      <c r="AT111" s="14"/>
      <c r="AU111" s="13"/>
      <c r="AV111" s="15"/>
      <c r="AW111" s="16"/>
      <c r="AX111" s="404"/>
      <c r="BF111" s="184"/>
      <c r="BG111" s="184"/>
      <c r="BH111" s="184"/>
      <c r="BI111" s="184"/>
      <c r="BJ111" s="184"/>
      <c r="BK111" s="184"/>
      <c r="BL111" s="184"/>
      <c r="BM111" s="184"/>
      <c r="BN111" s="184"/>
      <c r="BO111" s="184"/>
      <c r="BP111" s="184"/>
    </row>
    <row r="112" spans="1:68" ht="11.25" customHeight="1">
      <c r="A112" s="85">
        <f t="shared" si="31"/>
        <v>109</v>
      </c>
      <c r="B112" s="175">
        <v>101</v>
      </c>
      <c r="C112" s="176" t="s">
        <v>186</v>
      </c>
      <c r="D112" s="454">
        <f t="shared" si="33"/>
        <v>0.019375</v>
      </c>
      <c r="E112" s="459">
        <f t="shared" si="34"/>
        <v>0.0006481481481481477</v>
      </c>
      <c r="F112" s="430">
        <f t="shared" si="35"/>
        <v>6</v>
      </c>
      <c r="G112" s="431">
        <f t="shared" si="36"/>
        <v>0.0032291666666666666</v>
      </c>
      <c r="H112" s="299"/>
      <c r="I112" s="89"/>
      <c r="J112" s="88"/>
      <c r="K112" s="88">
        <v>42</v>
      </c>
      <c r="L112" s="89"/>
      <c r="M112" s="88"/>
      <c r="N112" s="90"/>
      <c r="O112" s="90"/>
      <c r="P112" s="91" t="s">
        <v>55</v>
      </c>
      <c r="Q112" s="91">
        <v>1967</v>
      </c>
      <c r="R112" s="92"/>
      <c r="S112" s="93" t="s">
        <v>67</v>
      </c>
      <c r="T112" s="456"/>
      <c r="U112" s="94"/>
      <c r="V112" s="95"/>
      <c r="W112" s="178"/>
      <c r="X112" s="94"/>
      <c r="Y112" s="95"/>
      <c r="Z112" s="178"/>
      <c r="AA112" s="94"/>
      <c r="AB112" s="268"/>
      <c r="AC112" s="97">
        <v>0.019375</v>
      </c>
      <c r="AD112" s="416">
        <v>6</v>
      </c>
      <c r="AE112" s="95">
        <f>AC112/AD112</f>
        <v>0.0032291666666666666</v>
      </c>
      <c r="AF112" s="178"/>
      <c r="AG112" s="94"/>
      <c r="AH112" s="95"/>
      <c r="AI112" s="96"/>
      <c r="AJ112" s="94"/>
      <c r="AK112" s="95"/>
      <c r="AL112" s="178"/>
      <c r="AM112" s="98"/>
      <c r="AN112" s="95"/>
      <c r="AO112" s="96"/>
      <c r="AP112" s="98"/>
      <c r="AQ112" s="95"/>
      <c r="AS112" s="13"/>
      <c r="AT112" s="14"/>
      <c r="AU112" s="13"/>
      <c r="AV112" s="15"/>
      <c r="AW112" s="16"/>
      <c r="AX112" s="40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</row>
    <row r="113" spans="1:68" ht="11.25" customHeight="1">
      <c r="A113" s="85">
        <f t="shared" si="31"/>
        <v>110</v>
      </c>
      <c r="B113" s="175">
        <v>107</v>
      </c>
      <c r="C113" s="176" t="s">
        <v>199</v>
      </c>
      <c r="D113" s="454">
        <f t="shared" si="33"/>
        <v>0.020023148148148148</v>
      </c>
      <c r="E113" s="459">
        <f t="shared" si="34"/>
        <v>0.00011574074074074264</v>
      </c>
      <c r="F113" s="430">
        <f t="shared" si="35"/>
        <v>6</v>
      </c>
      <c r="G113" s="431">
        <f t="shared" si="36"/>
        <v>0.0033371913580246913</v>
      </c>
      <c r="H113" s="299"/>
      <c r="I113" s="89"/>
      <c r="J113" s="88"/>
      <c r="K113" s="88"/>
      <c r="L113" s="89"/>
      <c r="M113" s="88">
        <v>38</v>
      </c>
      <c r="N113" s="90"/>
      <c r="O113" s="90"/>
      <c r="P113" s="91" t="s">
        <v>55</v>
      </c>
      <c r="Q113" s="91"/>
      <c r="R113" s="92"/>
      <c r="S113" s="93"/>
      <c r="T113" s="178"/>
      <c r="U113" s="94"/>
      <c r="V113" s="95"/>
      <c r="W113" s="456"/>
      <c r="X113" s="94"/>
      <c r="Y113" s="95"/>
      <c r="Z113" s="178"/>
      <c r="AA113" s="94"/>
      <c r="AB113" s="268"/>
      <c r="AC113" s="97"/>
      <c r="AD113" s="416"/>
      <c r="AE113" s="95"/>
      <c r="AF113" s="178"/>
      <c r="AG113" s="94"/>
      <c r="AH113" s="95"/>
      <c r="AI113" s="96">
        <v>0.020023148148148148</v>
      </c>
      <c r="AJ113" s="94">
        <v>6</v>
      </c>
      <c r="AK113" s="95">
        <f>AI113/AJ113</f>
        <v>0.0033371913580246913</v>
      </c>
      <c r="AL113" s="178"/>
      <c r="AM113" s="98"/>
      <c r="AN113" s="95"/>
      <c r="AO113" s="96"/>
      <c r="AP113" s="98"/>
      <c r="AQ113" s="95"/>
      <c r="AR113" s="374"/>
      <c r="AS113" s="13"/>
      <c r="AT113" s="14"/>
      <c r="AU113" s="13"/>
      <c r="AV113" s="15"/>
      <c r="AW113" s="16"/>
      <c r="AX113" s="40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</row>
    <row r="114" spans="1:68" s="526" customFormat="1" ht="11.25" customHeight="1">
      <c r="A114" s="383">
        <f t="shared" si="31"/>
        <v>111</v>
      </c>
      <c r="B114" s="185">
        <v>88</v>
      </c>
      <c r="C114" s="186" t="s">
        <v>172</v>
      </c>
      <c r="D114" s="187">
        <f t="shared" si="33"/>
        <v>0.02013888888888889</v>
      </c>
      <c r="E114" s="265">
        <f t="shared" si="34"/>
        <v>0.001412037037037038</v>
      </c>
      <c r="F114" s="144">
        <f t="shared" si="35"/>
        <v>6</v>
      </c>
      <c r="G114" s="145">
        <f t="shared" si="36"/>
        <v>0.0033564814814814816</v>
      </c>
      <c r="H114" s="377"/>
      <c r="I114" s="110"/>
      <c r="J114" s="111">
        <v>38</v>
      </c>
      <c r="K114" s="111"/>
      <c r="L114" s="110"/>
      <c r="M114" s="111"/>
      <c r="N114" s="112"/>
      <c r="O114" s="112"/>
      <c r="P114" s="114" t="s">
        <v>56</v>
      </c>
      <c r="Q114" s="114">
        <v>1986</v>
      </c>
      <c r="R114" s="115"/>
      <c r="S114" s="116"/>
      <c r="T114" s="188"/>
      <c r="U114" s="126"/>
      <c r="V114" s="127"/>
      <c r="W114" s="189"/>
      <c r="X114" s="126"/>
      <c r="Y114" s="127"/>
      <c r="Z114" s="189">
        <v>0.02013888888888889</v>
      </c>
      <c r="AA114" s="126">
        <v>6</v>
      </c>
      <c r="AB114" s="379">
        <f>Z114/AA114</f>
        <v>0.0033564814814814816</v>
      </c>
      <c r="AC114" s="146"/>
      <c r="AD114" s="273"/>
      <c r="AE114" s="127"/>
      <c r="AF114" s="189"/>
      <c r="AG114" s="126"/>
      <c r="AH114" s="127"/>
      <c r="AI114" s="125"/>
      <c r="AJ114" s="126"/>
      <c r="AK114" s="127"/>
      <c r="AL114" s="189"/>
      <c r="AM114" s="102"/>
      <c r="AN114" s="127"/>
      <c r="AO114" s="125"/>
      <c r="AP114" s="149"/>
      <c r="AQ114" s="127"/>
      <c r="AR114" s="376"/>
      <c r="AS114" s="508"/>
      <c r="AT114" s="511"/>
      <c r="AU114" s="508"/>
      <c r="AV114" s="516"/>
      <c r="AW114" s="524"/>
      <c r="AX114" s="525"/>
      <c r="AY114" s="514"/>
      <c r="AZ114" s="514"/>
      <c r="BA114" s="514"/>
      <c r="BB114" s="514"/>
      <c r="BC114" s="514"/>
      <c r="BD114" s="514"/>
      <c r="BE114" s="514"/>
      <c r="BF114" s="514"/>
      <c r="BG114" s="514"/>
      <c r="BH114" s="514"/>
      <c r="BI114" s="514"/>
      <c r="BJ114" s="514"/>
      <c r="BK114" s="514"/>
      <c r="BL114" s="514"/>
      <c r="BM114" s="514"/>
      <c r="BN114" s="514"/>
      <c r="BO114" s="514"/>
      <c r="BP114" s="514"/>
    </row>
    <row r="115" spans="1:68" s="425" customFormat="1" ht="11.25" customHeight="1">
      <c r="A115" s="458">
        <f t="shared" si="31"/>
        <v>112</v>
      </c>
      <c r="B115" s="175">
        <v>22</v>
      </c>
      <c r="C115" s="176" t="s">
        <v>53</v>
      </c>
      <c r="D115" s="177">
        <f t="shared" si="33"/>
        <v>0.021550925925925928</v>
      </c>
      <c r="E115" s="79">
        <f t="shared" si="34"/>
        <v>0.0002546296296296255</v>
      </c>
      <c r="F115" s="86">
        <f t="shared" si="35"/>
        <v>6</v>
      </c>
      <c r="G115" s="87">
        <f t="shared" si="36"/>
        <v>0.0035918209876543215</v>
      </c>
      <c r="H115" s="299">
        <v>36</v>
      </c>
      <c r="I115" s="89"/>
      <c r="J115" s="88"/>
      <c r="K115" s="88"/>
      <c r="L115" s="89"/>
      <c r="M115" s="88"/>
      <c r="N115" s="90"/>
      <c r="O115" s="90"/>
      <c r="P115" s="91" t="s">
        <v>55</v>
      </c>
      <c r="Q115" s="91">
        <v>1960</v>
      </c>
      <c r="R115" s="92"/>
      <c r="S115" s="93" t="s">
        <v>117</v>
      </c>
      <c r="T115" s="456">
        <v>0.021550925925925928</v>
      </c>
      <c r="U115" s="94">
        <v>6</v>
      </c>
      <c r="V115" s="95">
        <f>T115/U115</f>
        <v>0.0035918209876543215</v>
      </c>
      <c r="W115" s="456"/>
      <c r="X115" s="94"/>
      <c r="Y115" s="95"/>
      <c r="Z115" s="178"/>
      <c r="AA115" s="94"/>
      <c r="AB115" s="268"/>
      <c r="AC115" s="97"/>
      <c r="AD115" s="416"/>
      <c r="AE115" s="95"/>
      <c r="AF115" s="178"/>
      <c r="AG115" s="94"/>
      <c r="AH115" s="95"/>
      <c r="AI115" s="96"/>
      <c r="AJ115" s="94"/>
      <c r="AK115" s="95"/>
      <c r="AL115" s="178"/>
      <c r="AM115" s="98"/>
      <c r="AN115" s="402"/>
      <c r="AO115" s="96"/>
      <c r="AP115" s="98"/>
      <c r="AQ115" s="95"/>
      <c r="AR115" s="376"/>
      <c r="AS115" s="447"/>
      <c r="AT115" s="448"/>
      <c r="AU115" s="447"/>
      <c r="AV115" s="449"/>
      <c r="AW115" s="423"/>
      <c r="AX115" s="424"/>
      <c r="AY115" s="421"/>
      <c r="AZ115" s="421"/>
      <c r="BA115" s="421"/>
      <c r="BB115" s="421"/>
      <c r="BC115" s="421"/>
      <c r="BD115" s="421"/>
      <c r="BE115" s="421"/>
      <c r="BF115" s="421"/>
      <c r="BG115" s="421"/>
      <c r="BH115" s="421"/>
      <c r="BI115" s="421"/>
      <c r="BJ115" s="421"/>
      <c r="BK115" s="421"/>
      <c r="BL115" s="421"/>
      <c r="BM115" s="421"/>
      <c r="BN115" s="421"/>
      <c r="BO115" s="421"/>
      <c r="BP115" s="421"/>
    </row>
    <row r="116" spans="1:68" s="526" customFormat="1" ht="11.25" customHeight="1">
      <c r="A116" s="383">
        <f t="shared" si="31"/>
        <v>113</v>
      </c>
      <c r="B116" s="181">
        <v>61</v>
      </c>
      <c r="C116" s="136" t="s">
        <v>145</v>
      </c>
      <c r="D116" s="182">
        <f t="shared" si="33"/>
        <v>0.021805555555555554</v>
      </c>
      <c r="E116" s="106">
        <f t="shared" si="34"/>
        <v>0.0033333333333333375</v>
      </c>
      <c r="F116" s="107">
        <f t="shared" si="35"/>
        <v>6</v>
      </c>
      <c r="G116" s="108">
        <f t="shared" si="36"/>
        <v>0.003634259259259259</v>
      </c>
      <c r="H116" s="300"/>
      <c r="I116" s="137">
        <v>42</v>
      </c>
      <c r="J116" s="109"/>
      <c r="K116" s="109"/>
      <c r="L116" s="137"/>
      <c r="M116" s="109"/>
      <c r="N116" s="138"/>
      <c r="O116" s="138"/>
      <c r="P116" s="113" t="s">
        <v>56</v>
      </c>
      <c r="Q116" s="113">
        <v>1979</v>
      </c>
      <c r="R116" s="139"/>
      <c r="S116" s="140" t="s">
        <v>143</v>
      </c>
      <c r="T116" s="183"/>
      <c r="U116" s="101"/>
      <c r="V116" s="81"/>
      <c r="W116" s="183">
        <v>0.021805555555555554</v>
      </c>
      <c r="X116" s="101">
        <v>6</v>
      </c>
      <c r="Y116" s="81">
        <f>W116/X116</f>
        <v>0.003634259259259259</v>
      </c>
      <c r="Z116" s="183"/>
      <c r="AA116" s="101"/>
      <c r="AB116" s="269"/>
      <c r="AC116" s="118"/>
      <c r="AD116" s="305"/>
      <c r="AE116" s="81"/>
      <c r="AF116" s="183"/>
      <c r="AG116" s="101"/>
      <c r="AH116" s="81"/>
      <c r="AI116" s="100"/>
      <c r="AJ116" s="101"/>
      <c r="AK116" s="81"/>
      <c r="AL116" s="183"/>
      <c r="AM116" s="102"/>
      <c r="AN116" s="127"/>
      <c r="AO116" s="100"/>
      <c r="AP116" s="102"/>
      <c r="AQ116" s="81"/>
      <c r="AR116" s="376"/>
      <c r="AS116" s="508"/>
      <c r="AT116" s="511"/>
      <c r="AU116" s="508"/>
      <c r="AV116" s="516"/>
      <c r="AW116" s="524"/>
      <c r="AX116" s="525"/>
      <c r="AY116" s="514"/>
      <c r="AZ116" s="514"/>
      <c r="BA116" s="514"/>
      <c r="BB116" s="514"/>
      <c r="BC116" s="514"/>
      <c r="BD116" s="514"/>
      <c r="BE116" s="514"/>
      <c r="BF116" s="514"/>
      <c r="BG116" s="514"/>
      <c r="BH116" s="514"/>
      <c r="BI116" s="514"/>
      <c r="BJ116" s="514"/>
      <c r="BK116" s="514"/>
      <c r="BL116" s="514"/>
      <c r="BM116" s="514"/>
      <c r="BN116" s="514"/>
      <c r="BO116" s="514"/>
      <c r="BP116" s="514"/>
    </row>
    <row r="117" spans="1:68" s="526" customFormat="1" ht="11.25" customHeight="1">
      <c r="A117" s="383">
        <f t="shared" si="31"/>
        <v>114</v>
      </c>
      <c r="B117" s="181">
        <v>27</v>
      </c>
      <c r="C117" s="136" t="s">
        <v>102</v>
      </c>
      <c r="D117" s="182">
        <f t="shared" si="33"/>
        <v>0.02513888888888889</v>
      </c>
      <c r="E117" s="106">
        <f t="shared" si="34"/>
        <v>0.0010185185185185158</v>
      </c>
      <c r="F117" s="107">
        <f t="shared" si="35"/>
        <v>6</v>
      </c>
      <c r="G117" s="108">
        <f t="shared" si="36"/>
        <v>0.0041898148148148155</v>
      </c>
      <c r="H117" s="300">
        <v>46</v>
      </c>
      <c r="I117" s="137"/>
      <c r="J117" s="109"/>
      <c r="K117" s="109"/>
      <c r="L117" s="137"/>
      <c r="M117" s="109"/>
      <c r="N117" s="138"/>
      <c r="O117" s="138"/>
      <c r="P117" s="113" t="s">
        <v>56</v>
      </c>
      <c r="Q117" s="113">
        <v>1976</v>
      </c>
      <c r="R117" s="139"/>
      <c r="S117" s="306"/>
      <c r="T117" s="308">
        <v>0.02513888888888889</v>
      </c>
      <c r="U117" s="101">
        <v>6</v>
      </c>
      <c r="V117" s="81">
        <f>T117/U117</f>
        <v>0.0041898148148148155</v>
      </c>
      <c r="W117" s="308"/>
      <c r="X117" s="101"/>
      <c r="Y117" s="81"/>
      <c r="Z117" s="183"/>
      <c r="AA117" s="101"/>
      <c r="AB117" s="269"/>
      <c r="AC117" s="118"/>
      <c r="AD117" s="284"/>
      <c r="AE117" s="81"/>
      <c r="AF117" s="183"/>
      <c r="AG117" s="101"/>
      <c r="AH117" s="81"/>
      <c r="AI117" s="100"/>
      <c r="AJ117" s="101"/>
      <c r="AK117" s="81"/>
      <c r="AL117" s="183"/>
      <c r="AM117" s="102"/>
      <c r="AN117" s="81"/>
      <c r="AO117" s="100"/>
      <c r="AP117" s="102"/>
      <c r="AQ117" s="81"/>
      <c r="AR117" s="376"/>
      <c r="AS117" s="508"/>
      <c r="AT117" s="511"/>
      <c r="AU117" s="508"/>
      <c r="AV117" s="516"/>
      <c r="AW117" s="524"/>
      <c r="AX117" s="525"/>
      <c r="AY117" s="514"/>
      <c r="AZ117" s="514"/>
      <c r="BA117" s="514"/>
      <c r="BB117" s="514"/>
      <c r="BC117" s="514"/>
      <c r="BD117" s="514"/>
      <c r="BE117" s="514"/>
      <c r="BF117" s="514"/>
      <c r="BG117" s="514"/>
      <c r="BH117" s="514"/>
      <c r="BI117" s="514"/>
      <c r="BJ117" s="514"/>
      <c r="BK117" s="514"/>
      <c r="BL117" s="514"/>
      <c r="BM117" s="514"/>
      <c r="BN117" s="514"/>
      <c r="BO117" s="514"/>
      <c r="BP117" s="514"/>
    </row>
    <row r="118" spans="1:68" s="387" customFormat="1" ht="11.25" customHeight="1">
      <c r="A118" s="383">
        <f t="shared" si="31"/>
        <v>115</v>
      </c>
      <c r="B118" s="185">
        <v>59</v>
      </c>
      <c r="C118" s="186" t="s">
        <v>141</v>
      </c>
      <c r="D118" s="187">
        <f t="shared" si="33"/>
        <v>0.026157407407407407</v>
      </c>
      <c r="E118" s="265"/>
      <c r="F118" s="144">
        <f t="shared" si="35"/>
        <v>6</v>
      </c>
      <c r="G118" s="145">
        <f t="shared" si="36"/>
        <v>0.004359567901234568</v>
      </c>
      <c r="H118" s="377"/>
      <c r="I118" s="110">
        <v>54</v>
      </c>
      <c r="J118" s="111"/>
      <c r="K118" s="111"/>
      <c r="L118" s="110"/>
      <c r="M118" s="111"/>
      <c r="N118" s="112"/>
      <c r="O118" s="112"/>
      <c r="P118" s="114" t="s">
        <v>56</v>
      </c>
      <c r="Q118" s="114">
        <v>1980</v>
      </c>
      <c r="R118" s="115"/>
      <c r="S118" s="116"/>
      <c r="T118" s="189"/>
      <c r="U118" s="126"/>
      <c r="V118" s="127"/>
      <c r="W118" s="188">
        <v>0.026157407407407407</v>
      </c>
      <c r="X118" s="126">
        <v>6</v>
      </c>
      <c r="Y118" s="127">
        <f>W118/X118</f>
        <v>0.004359567901234568</v>
      </c>
      <c r="Z118" s="189"/>
      <c r="AA118" s="126"/>
      <c r="AB118" s="379"/>
      <c r="AC118" s="146"/>
      <c r="AD118" s="273"/>
      <c r="AE118" s="127"/>
      <c r="AF118" s="189"/>
      <c r="AG118" s="126"/>
      <c r="AH118" s="127"/>
      <c r="AI118" s="125"/>
      <c r="AJ118" s="126"/>
      <c r="AK118" s="127"/>
      <c r="AL118" s="189"/>
      <c r="AM118" s="149"/>
      <c r="AN118" s="127"/>
      <c r="AO118" s="125"/>
      <c r="AP118" s="149"/>
      <c r="AQ118" s="127"/>
      <c r="AR118" s="375"/>
      <c r="AS118" s="380"/>
      <c r="AT118" s="381"/>
      <c r="AU118" s="380"/>
      <c r="AV118" s="382"/>
      <c r="AW118" s="384"/>
      <c r="AX118" s="385"/>
      <c r="AY118" s="386"/>
      <c r="AZ118" s="386"/>
      <c r="BA118" s="386"/>
      <c r="BB118" s="386"/>
      <c r="BC118" s="386"/>
      <c r="BD118" s="386"/>
      <c r="BE118" s="386"/>
      <c r="BF118" s="386"/>
      <c r="BG118" s="386"/>
      <c r="BH118" s="386"/>
      <c r="BI118" s="386"/>
      <c r="BJ118" s="386"/>
      <c r="BK118" s="386"/>
      <c r="BL118" s="386"/>
      <c r="BM118" s="386"/>
      <c r="BN118" s="386"/>
      <c r="BO118" s="386"/>
      <c r="BP118" s="386"/>
    </row>
    <row r="119" spans="1:68" ht="11.25" customHeight="1">
      <c r="A119" s="310">
        <f t="shared" si="31"/>
        <v>116</v>
      </c>
      <c r="B119" s="175"/>
      <c r="C119" s="176"/>
      <c r="D119" s="177">
        <f t="shared" si="33"/>
        <v>0</v>
      </c>
      <c r="E119" s="79">
        <f>D120-D119</f>
        <v>0</v>
      </c>
      <c r="F119" s="86">
        <f t="shared" si="35"/>
        <v>0</v>
      </c>
      <c r="G119" s="87" t="e">
        <f t="shared" si="36"/>
        <v>#DIV/0!</v>
      </c>
      <c r="H119" s="299"/>
      <c r="I119" s="89"/>
      <c r="J119" s="88"/>
      <c r="K119" s="88"/>
      <c r="L119" s="89"/>
      <c r="M119" s="88"/>
      <c r="N119" s="90"/>
      <c r="O119" s="90"/>
      <c r="P119" s="91"/>
      <c r="Q119" s="91"/>
      <c r="R119" s="92"/>
      <c r="S119" s="93"/>
      <c r="T119" s="178"/>
      <c r="U119" s="94"/>
      <c r="V119" s="95"/>
      <c r="W119" s="178"/>
      <c r="X119" s="94"/>
      <c r="Y119" s="95"/>
      <c r="Z119" s="178"/>
      <c r="AA119" s="94"/>
      <c r="AB119" s="268"/>
      <c r="AC119" s="97"/>
      <c r="AD119" s="304"/>
      <c r="AE119" s="95"/>
      <c r="AF119" s="178"/>
      <c r="AG119" s="94"/>
      <c r="AH119" s="95"/>
      <c r="AI119" s="96"/>
      <c r="AJ119" s="94"/>
      <c r="AK119" s="95"/>
      <c r="AL119" s="178"/>
      <c r="AM119" s="98"/>
      <c r="AN119" s="95"/>
      <c r="AO119" s="96"/>
      <c r="AP119" s="98"/>
      <c r="AQ119" s="95"/>
      <c r="AS119" s="13"/>
      <c r="AT119" s="14"/>
      <c r="AU119" s="13"/>
      <c r="AV119" s="15"/>
      <c r="AW119" s="16"/>
      <c r="AY119" s="83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</row>
    <row r="120" spans="1:68" ht="11.25" customHeight="1" thickBot="1">
      <c r="A120" s="161">
        <f t="shared" si="31"/>
        <v>117</v>
      </c>
      <c r="B120" s="191"/>
      <c r="C120" s="192"/>
      <c r="D120" s="278">
        <f t="shared" si="33"/>
        <v>0</v>
      </c>
      <c r="E120" s="277"/>
      <c r="F120" s="266">
        <f t="shared" si="35"/>
        <v>0</v>
      </c>
      <c r="G120" s="267" t="e">
        <f t="shared" si="36"/>
        <v>#DIV/0!</v>
      </c>
      <c r="H120" s="279"/>
      <c r="I120" s="128"/>
      <c r="J120" s="129"/>
      <c r="K120" s="129"/>
      <c r="L120" s="128"/>
      <c r="M120" s="129"/>
      <c r="N120" s="130"/>
      <c r="O120" s="130"/>
      <c r="P120" s="131"/>
      <c r="Q120" s="131"/>
      <c r="R120" s="132"/>
      <c r="S120" s="133"/>
      <c r="T120" s="193"/>
      <c r="U120" s="173"/>
      <c r="V120" s="134"/>
      <c r="W120" s="193"/>
      <c r="X120" s="173"/>
      <c r="Y120" s="134"/>
      <c r="Z120" s="193"/>
      <c r="AA120" s="173"/>
      <c r="AB120" s="276"/>
      <c r="AC120" s="194"/>
      <c r="AD120" s="275"/>
      <c r="AE120" s="134"/>
      <c r="AF120" s="193"/>
      <c r="AG120" s="173"/>
      <c r="AH120" s="134"/>
      <c r="AI120" s="172"/>
      <c r="AJ120" s="173"/>
      <c r="AK120" s="134"/>
      <c r="AL120" s="193"/>
      <c r="AM120" s="174"/>
      <c r="AN120" s="134"/>
      <c r="AO120" s="172"/>
      <c r="AP120" s="174"/>
      <c r="AQ120" s="134"/>
      <c r="AR120" s="42">
        <v>1</v>
      </c>
      <c r="AW120" s="83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</row>
    <row r="121" spans="1:68" ht="13.5" thickBot="1">
      <c r="A121" s="195" t="s">
        <v>44</v>
      </c>
      <c r="B121" s="196"/>
      <c r="C121" s="197"/>
      <c r="D121" s="198">
        <f>SUM(D4:D120)</f>
        <v>8.855150462962962</v>
      </c>
      <c r="E121" s="199"/>
      <c r="F121" s="200">
        <f>SUM(F4:F120)</f>
        <v>2682.870000000001</v>
      </c>
      <c r="G121" s="201">
        <f t="shared" si="36"/>
        <v>0.0033006259949095408</v>
      </c>
      <c r="H121" s="202"/>
      <c r="I121" s="203"/>
      <c r="J121" s="202"/>
      <c r="K121" s="202"/>
      <c r="L121" s="202"/>
      <c r="M121" s="202"/>
      <c r="N121" s="204"/>
      <c r="O121" s="205"/>
      <c r="P121" s="205"/>
      <c r="Q121" s="206"/>
      <c r="R121" s="206"/>
      <c r="S121" s="205"/>
      <c r="T121" s="207">
        <f>SUM(T4:T120)</f>
        <v>1.1132986111111112</v>
      </c>
      <c r="U121" s="208">
        <f>SUM(U4:U120)</f>
        <v>324</v>
      </c>
      <c r="V121" s="209">
        <f>T121/U121</f>
        <v>0.00343610682441701</v>
      </c>
      <c r="W121" s="207">
        <f>SUM(W4:W120)</f>
        <v>1.3145601851851856</v>
      </c>
      <c r="X121" s="208">
        <f>SUM(X4:X120)</f>
        <v>378</v>
      </c>
      <c r="Y121" s="209">
        <f>W121/X121</f>
        <v>0.0034776724475798562</v>
      </c>
      <c r="Z121" s="210">
        <f>SUM(Z4:Z120)</f>
        <v>1.3434722222222215</v>
      </c>
      <c r="AA121" s="208">
        <f>SUM(AA4:AA120)</f>
        <v>402</v>
      </c>
      <c r="AB121" s="211">
        <f>Z121/AA121</f>
        <v>0.0033419707020453274</v>
      </c>
      <c r="AC121" s="212">
        <f>SUM(AC4:AC120)</f>
        <v>1.3811458333333329</v>
      </c>
      <c r="AD121" s="213">
        <f>SUM(AD4:AD120)</f>
        <v>426</v>
      </c>
      <c r="AE121" s="214">
        <f>AC121/AD121</f>
        <v>0.0032421263693270725</v>
      </c>
      <c r="AF121" s="212">
        <f>SUM(AF4:AF120)</f>
        <v>1.2034375000000002</v>
      </c>
      <c r="AG121" s="208">
        <f>SUM(AG4:AG120)</f>
        <v>372</v>
      </c>
      <c r="AH121" s="214">
        <f>AF121/AG121</f>
        <v>0.003235047043010753</v>
      </c>
      <c r="AI121" s="212">
        <f>SUM(AI4:AI120)</f>
        <v>1.1950694444444439</v>
      </c>
      <c r="AJ121" s="208">
        <f>SUM(AJ4:AJ120)</f>
        <v>372</v>
      </c>
      <c r="AK121" s="214">
        <f>AI121/AJ121</f>
        <v>0.003212552270011946</v>
      </c>
      <c r="AL121" s="212">
        <f>SUM(AL4:AL120)</f>
        <v>1.3041666666666665</v>
      </c>
      <c r="AM121" s="215">
        <f>SUM(AM4:AM120)</f>
        <v>408.86999999999966</v>
      </c>
      <c r="AN121" s="214">
        <f>AL121/AM121</f>
        <v>0.003189685393075226</v>
      </c>
      <c r="AO121" s="212">
        <f>SUM(AO4:AO120)</f>
        <v>0</v>
      </c>
      <c r="AP121" s="208">
        <f>SUM(AP4:AP120)</f>
        <v>0</v>
      </c>
      <c r="AQ121" s="214" t="e">
        <f>AO121/AP121</f>
        <v>#DIV/0!</v>
      </c>
      <c r="AR121" s="216">
        <f>D121+AO121</f>
        <v>8.855150462962962</v>
      </c>
      <c r="AS121" s="217"/>
      <c r="AT121" s="217"/>
      <c r="AU121" s="218"/>
      <c r="AV121" s="219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</row>
    <row r="122" spans="1:68" ht="12.75">
      <c r="A122" s="220" t="s">
        <v>42</v>
      </c>
      <c r="B122" s="221"/>
      <c r="C122" s="220"/>
      <c r="D122" s="222"/>
      <c r="E122" s="223"/>
      <c r="F122" s="224"/>
      <c r="G122" s="225" t="s">
        <v>52</v>
      </c>
      <c r="H122" s="226">
        <v>54</v>
      </c>
      <c r="I122" s="226">
        <v>63</v>
      </c>
      <c r="J122" s="226">
        <v>67</v>
      </c>
      <c r="K122" s="226">
        <v>71</v>
      </c>
      <c r="L122" s="226">
        <v>62</v>
      </c>
      <c r="M122" s="226">
        <v>62</v>
      </c>
      <c r="N122" s="226">
        <v>66</v>
      </c>
      <c r="O122" s="227"/>
      <c r="P122" s="228">
        <f>SUM(H122:O122)</f>
        <v>445</v>
      </c>
      <c r="Q122" s="229" t="s">
        <v>207</v>
      </c>
      <c r="R122" s="206"/>
      <c r="S122" s="205"/>
      <c r="T122" s="230"/>
      <c r="U122" s="231"/>
      <c r="V122" s="232"/>
      <c r="W122" s="230"/>
      <c r="X122" s="231"/>
      <c r="Y122" s="232"/>
      <c r="Z122" s="230"/>
      <c r="AA122" s="231"/>
      <c r="AB122" s="233"/>
      <c r="AC122" s="230"/>
      <c r="AD122" s="234"/>
      <c r="AE122" s="235"/>
      <c r="AF122" s="230"/>
      <c r="AG122" s="231"/>
      <c r="AH122" s="235"/>
      <c r="AI122" s="230"/>
      <c r="AJ122" s="231"/>
      <c r="AK122" s="235"/>
      <c r="AL122" s="230"/>
      <c r="AM122" s="231"/>
      <c r="AN122" s="235"/>
      <c r="AO122" s="230"/>
      <c r="AP122" s="231"/>
      <c r="AQ122" s="235"/>
      <c r="AR122" s="236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</row>
    <row r="123" spans="1:68" ht="12.75">
      <c r="A123" s="237"/>
      <c r="B123" s="206"/>
      <c r="C123" s="205"/>
      <c r="D123" s="222"/>
      <c r="E123" s="238"/>
      <c r="F123" s="239"/>
      <c r="G123" s="240" t="s">
        <v>206</v>
      </c>
      <c r="H123" s="241">
        <v>12</v>
      </c>
      <c r="I123" s="241">
        <v>15</v>
      </c>
      <c r="J123" s="241">
        <v>17</v>
      </c>
      <c r="K123" s="241">
        <v>11</v>
      </c>
      <c r="L123" s="241">
        <v>10</v>
      </c>
      <c r="M123" s="241">
        <v>11</v>
      </c>
      <c r="N123" s="241">
        <v>16</v>
      </c>
      <c r="O123" s="242"/>
      <c r="P123" s="243">
        <f>SUM(H123:O123)</f>
        <v>92</v>
      </c>
      <c r="R123" s="206"/>
      <c r="S123" s="205"/>
      <c r="T123" s="230"/>
      <c r="U123" s="231"/>
      <c r="V123" s="232"/>
      <c r="W123" s="230"/>
      <c r="X123" s="231"/>
      <c r="Y123" s="232"/>
      <c r="Z123" s="230"/>
      <c r="AA123" s="231"/>
      <c r="AB123" s="233"/>
      <c r="AC123" s="230"/>
      <c r="AD123" s="234"/>
      <c r="AE123" s="235"/>
      <c r="AF123" s="230"/>
      <c r="AG123" s="231"/>
      <c r="AH123" s="235"/>
      <c r="AI123" s="230"/>
      <c r="AJ123" s="231"/>
      <c r="AK123" s="235"/>
      <c r="AL123" s="230"/>
      <c r="AM123" s="231"/>
      <c r="AN123" s="235"/>
      <c r="AO123" s="230"/>
      <c r="AP123" s="231"/>
      <c r="AQ123" s="235"/>
      <c r="AR123" s="236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</row>
    <row r="124" spans="1:68" ht="12.75">
      <c r="A124" s="237"/>
      <c r="B124" s="206"/>
      <c r="C124" s="205"/>
      <c r="D124" s="222"/>
      <c r="E124" s="244"/>
      <c r="F124" s="245"/>
      <c r="G124" s="246" t="s">
        <v>32</v>
      </c>
      <c r="H124" s="247">
        <f aca="true" t="shared" si="37" ref="H124:M124">H122*6</f>
        <v>324</v>
      </c>
      <c r="I124" s="247">
        <f t="shared" si="37"/>
        <v>378</v>
      </c>
      <c r="J124" s="247">
        <f t="shared" si="37"/>
        <v>402</v>
      </c>
      <c r="K124" s="247">
        <f t="shared" si="37"/>
        <v>426</v>
      </c>
      <c r="L124" s="247">
        <f t="shared" si="37"/>
        <v>372</v>
      </c>
      <c r="M124" s="247">
        <f t="shared" si="37"/>
        <v>372</v>
      </c>
      <c r="N124" s="247">
        <f>N122*6.2</f>
        <v>409.2</v>
      </c>
      <c r="O124" s="248">
        <f>AP121</f>
        <v>0</v>
      </c>
      <c r="P124" s="249">
        <f>SUM(H124:O124)</f>
        <v>2683.2</v>
      </c>
      <c r="Q124" s="250"/>
      <c r="R124" s="206"/>
      <c r="S124" s="205"/>
      <c r="T124" s="230"/>
      <c r="U124" s="231"/>
      <c r="V124" s="232"/>
      <c r="W124" s="230"/>
      <c r="X124" s="231"/>
      <c r="Y124" s="232"/>
      <c r="Z124" s="230"/>
      <c r="AA124" s="231"/>
      <c r="AB124" s="233"/>
      <c r="AC124" s="230"/>
      <c r="AD124" s="234"/>
      <c r="AE124" s="235"/>
      <c r="AF124" s="230"/>
      <c r="AG124" s="231"/>
      <c r="AH124" s="235"/>
      <c r="AI124" s="230"/>
      <c r="AJ124" s="231"/>
      <c r="AK124" s="235"/>
      <c r="AL124" s="230"/>
      <c r="AM124" s="231"/>
      <c r="AN124" s="235"/>
      <c r="AO124" s="230"/>
      <c r="AP124" s="231"/>
      <c r="AQ124" s="235"/>
      <c r="AR124" s="236"/>
      <c r="BF124" s="184"/>
      <c r="BG124" s="184"/>
      <c r="BH124" s="184"/>
      <c r="BI124" s="184"/>
      <c r="BJ124" s="184"/>
      <c r="BK124" s="184"/>
      <c r="BL124" s="184"/>
      <c r="BM124" s="184"/>
      <c r="BN124" s="184"/>
      <c r="BO124" s="184"/>
      <c r="BP124" s="184"/>
    </row>
    <row r="125" spans="1:68" ht="12.75">
      <c r="A125" s="237"/>
      <c r="B125" s="206"/>
      <c r="C125" s="205"/>
      <c r="D125" s="222"/>
      <c r="E125" s="244"/>
      <c r="F125" s="245"/>
      <c r="G125" s="246" t="s">
        <v>34</v>
      </c>
      <c r="H125" s="251">
        <v>0.20625</v>
      </c>
      <c r="I125" s="251">
        <v>0.20833333333333334</v>
      </c>
      <c r="J125" s="251">
        <v>0.20069444444444443</v>
      </c>
      <c r="K125" s="251">
        <v>0.19444444444444445</v>
      </c>
      <c r="L125" s="251">
        <v>0.19444444444444445</v>
      </c>
      <c r="M125" s="251">
        <v>0.18958333333333333</v>
      </c>
      <c r="N125" s="251">
        <v>0.19166666666666665</v>
      </c>
      <c r="O125" s="251"/>
      <c r="P125" s="252">
        <v>0.19791666666666666</v>
      </c>
      <c r="R125" s="206"/>
      <c r="S125" s="205"/>
      <c r="T125" s="230"/>
      <c r="U125" s="231"/>
      <c r="V125" s="232"/>
      <c r="W125" s="230"/>
      <c r="X125" s="231"/>
      <c r="Y125" s="232"/>
      <c r="Z125" s="230"/>
      <c r="AA125" s="231"/>
      <c r="AB125" s="233"/>
      <c r="AC125" s="230"/>
      <c r="AD125" s="234"/>
      <c r="AE125" s="235"/>
      <c r="AF125" s="230"/>
      <c r="AG125" s="231"/>
      <c r="AH125" s="235"/>
      <c r="AI125" s="230"/>
      <c r="AJ125" s="231"/>
      <c r="AK125" s="235"/>
      <c r="AL125" s="230"/>
      <c r="AM125" s="231"/>
      <c r="AN125" s="235"/>
      <c r="AO125" s="230"/>
      <c r="AP125" s="231"/>
      <c r="AQ125" s="235"/>
      <c r="AR125" s="236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</row>
    <row r="126" spans="1:68" ht="12.75">
      <c r="A126" s="237"/>
      <c r="B126" s="206"/>
      <c r="C126" s="205"/>
      <c r="D126" s="222"/>
      <c r="E126" s="244"/>
      <c r="F126" s="245"/>
      <c r="G126" s="246" t="s">
        <v>33</v>
      </c>
      <c r="H126" s="247" t="s">
        <v>24</v>
      </c>
      <c r="I126" s="247">
        <v>9</v>
      </c>
      <c r="J126" s="247">
        <v>9</v>
      </c>
      <c r="K126" s="247">
        <v>15</v>
      </c>
      <c r="L126" s="247">
        <v>5</v>
      </c>
      <c r="M126" s="247">
        <v>4</v>
      </c>
      <c r="N126" s="247">
        <v>4</v>
      </c>
      <c r="O126" s="253"/>
      <c r="P126" s="249">
        <f>SUM(I126:O126)</f>
        <v>46</v>
      </c>
      <c r="R126" s="206"/>
      <c r="S126" s="205"/>
      <c r="T126" s="230"/>
      <c r="U126" s="231"/>
      <c r="V126" s="232"/>
      <c r="W126" s="230"/>
      <c r="X126" s="231"/>
      <c r="Y126" s="232"/>
      <c r="Z126" s="230"/>
      <c r="AA126" s="231"/>
      <c r="AB126" s="233"/>
      <c r="AC126" s="230"/>
      <c r="AD126" s="234"/>
      <c r="AE126" s="235"/>
      <c r="AF126" s="230"/>
      <c r="AG126" s="231"/>
      <c r="AH126" s="235"/>
      <c r="AI126" s="230"/>
      <c r="AJ126" s="231"/>
      <c r="AK126" s="235"/>
      <c r="AL126" s="230"/>
      <c r="AM126" s="231"/>
      <c r="AN126" s="235"/>
      <c r="AO126" s="230"/>
      <c r="AP126" s="231"/>
      <c r="AQ126" s="235"/>
      <c r="AR126" s="236"/>
      <c r="BF126" s="184"/>
      <c r="BG126" s="184"/>
      <c r="BH126" s="184"/>
      <c r="BI126" s="184"/>
      <c r="BJ126" s="184"/>
      <c r="BK126" s="184"/>
      <c r="BL126" s="184"/>
      <c r="BM126" s="184"/>
      <c r="BN126" s="184"/>
      <c r="BO126" s="184"/>
      <c r="BP126" s="184"/>
    </row>
    <row r="127" spans="1:68" ht="12.75">
      <c r="A127" s="237"/>
      <c r="B127" s="206"/>
      <c r="C127" s="205"/>
      <c r="D127" s="222"/>
      <c r="E127" s="244"/>
      <c r="F127" s="245"/>
      <c r="G127" s="246" t="s">
        <v>58</v>
      </c>
      <c r="H127" s="247"/>
      <c r="I127" s="247"/>
      <c r="J127" s="247"/>
      <c r="K127" s="247"/>
      <c r="L127" s="247"/>
      <c r="M127" s="247"/>
      <c r="N127" s="247"/>
      <c r="O127" s="253"/>
      <c r="P127" s="249">
        <f>SUM(H127:O127)</f>
        <v>0</v>
      </c>
      <c r="R127" s="206"/>
      <c r="S127" s="205"/>
      <c r="T127" s="230"/>
      <c r="U127" s="231"/>
      <c r="V127" s="232"/>
      <c r="W127" s="230"/>
      <c r="X127" s="231"/>
      <c r="Y127" s="232"/>
      <c r="Z127" s="230"/>
      <c r="AA127" s="231"/>
      <c r="AB127" s="233"/>
      <c r="AC127" s="230"/>
      <c r="AD127" s="234"/>
      <c r="AE127" s="235"/>
      <c r="AF127" s="230"/>
      <c r="AG127" s="231"/>
      <c r="AH127" s="235"/>
      <c r="AI127" s="230"/>
      <c r="AJ127" s="231"/>
      <c r="AK127" s="235"/>
      <c r="AL127" s="230"/>
      <c r="AM127" s="231"/>
      <c r="AN127" s="235"/>
      <c r="AO127" s="230"/>
      <c r="AP127" s="231"/>
      <c r="AQ127" s="235"/>
      <c r="AR127" s="236"/>
      <c r="BF127" s="184"/>
      <c r="BG127" s="184"/>
      <c r="BH127" s="184"/>
      <c r="BI127" s="184"/>
      <c r="BJ127" s="184"/>
      <c r="BK127" s="184"/>
      <c r="BL127" s="184"/>
      <c r="BM127" s="184"/>
      <c r="BN127" s="184"/>
      <c r="BO127" s="184"/>
      <c r="BP127" s="184"/>
    </row>
    <row r="128" spans="1:68" ht="13.5" thickBot="1">
      <c r="A128" s="237"/>
      <c r="B128" s="206"/>
      <c r="C128" s="205"/>
      <c r="D128" s="222"/>
      <c r="E128" s="254"/>
      <c r="F128" s="255"/>
      <c r="G128" s="256" t="s">
        <v>37</v>
      </c>
      <c r="H128" s="257"/>
      <c r="I128" s="257"/>
      <c r="J128" s="257"/>
      <c r="K128" s="258"/>
      <c r="L128" s="257"/>
      <c r="M128" s="257"/>
      <c r="N128" s="257"/>
      <c r="O128" s="259"/>
      <c r="P128" s="260">
        <f>SUM(H128:O128)</f>
        <v>0</v>
      </c>
      <c r="R128" s="206"/>
      <c r="S128" s="205"/>
      <c r="T128" s="230"/>
      <c r="U128" s="231"/>
      <c r="V128" s="232"/>
      <c r="W128" s="230"/>
      <c r="X128" s="231"/>
      <c r="Y128" s="232"/>
      <c r="Z128" s="230"/>
      <c r="AA128" s="231"/>
      <c r="AB128" s="233"/>
      <c r="AC128" s="230"/>
      <c r="AD128" s="234"/>
      <c r="AE128" s="235"/>
      <c r="AF128" s="230"/>
      <c r="AG128" s="231"/>
      <c r="AH128" s="235"/>
      <c r="AI128" s="230"/>
      <c r="AJ128" s="231"/>
      <c r="AK128" s="235"/>
      <c r="AL128" s="230"/>
      <c r="AM128" s="231"/>
      <c r="AN128" s="235"/>
      <c r="AO128" s="230"/>
      <c r="AP128" s="231"/>
      <c r="AQ128" s="235"/>
      <c r="AR128" s="236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</row>
    <row r="129" spans="1:68" ht="12.75">
      <c r="A129" s="237"/>
      <c r="B129" s="206"/>
      <c r="C129" s="205"/>
      <c r="D129" s="222"/>
      <c r="E129" s="261"/>
      <c r="F129" s="262"/>
      <c r="G129" s="263"/>
      <c r="H129" s="202"/>
      <c r="I129" s="203"/>
      <c r="J129" s="202"/>
      <c r="K129" s="202"/>
      <c r="L129" s="202"/>
      <c r="M129" s="202"/>
      <c r="N129" s="204"/>
      <c r="O129" s="205"/>
      <c r="P129" s="205"/>
      <c r="Q129" s="206"/>
      <c r="R129" s="206"/>
      <c r="S129" s="205"/>
      <c r="T129" s="230"/>
      <c r="U129" s="231"/>
      <c r="V129" s="232"/>
      <c r="W129" s="230"/>
      <c r="X129" s="231"/>
      <c r="Y129" s="232"/>
      <c r="Z129" s="230"/>
      <c r="AA129" s="231"/>
      <c r="AB129" s="233"/>
      <c r="AC129" s="230"/>
      <c r="AD129" s="234"/>
      <c r="AE129" s="235"/>
      <c r="AF129" s="230"/>
      <c r="AG129" s="231"/>
      <c r="AH129" s="235"/>
      <c r="AI129" s="230"/>
      <c r="AJ129" s="231"/>
      <c r="AK129" s="235"/>
      <c r="AL129" s="230"/>
      <c r="AM129" s="231"/>
      <c r="AN129" s="235"/>
      <c r="AO129" s="230"/>
      <c r="AP129" s="231"/>
      <c r="AQ129" s="235"/>
      <c r="AR129" s="236"/>
      <c r="BF129" s="184"/>
      <c r="BG129" s="184"/>
      <c r="BH129" s="184"/>
      <c r="BI129" s="184"/>
      <c r="BJ129" s="184"/>
      <c r="BK129" s="184"/>
      <c r="BL129" s="184"/>
      <c r="BM129" s="184"/>
      <c r="BN129" s="184"/>
      <c r="BO129" s="184"/>
      <c r="BP129" s="184"/>
    </row>
    <row r="159" ht="12.75"/>
    <row r="160" ht="12.75"/>
    <row r="161" ht="12.75"/>
    <row r="162" ht="12.75"/>
    <row r="163" ht="12.75"/>
  </sheetData>
  <autoFilter ref="A3:AT129"/>
  <mergeCells count="1">
    <mergeCell ref="AS2:AV2"/>
  </mergeCells>
  <printOptions/>
  <pageMargins left="0.46" right="0.16" top="0.22" bottom="0.27" header="0.17" footer="0.16"/>
  <pageSetup fitToHeight="1" fitToWidth="1" horizontalDpi="600" verticalDpi="600" orientation="landscape" paperSize="9" scale="44" r:id="rId4"/>
  <headerFooter alignWithMargins="0">
    <oddFooter>&amp;R&amp;"Arial CE,Kursywa"&amp;7wykonał : Janusz Szafarczyk   &amp;D 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7" sqref="C7"/>
    </sheetView>
  </sheetViews>
  <sheetFormatPr defaultColWidth="9.00390625" defaultRowHeight="12.75"/>
  <cols>
    <col min="1" max="1" width="5.00390625" style="553" customWidth="1"/>
    <col min="2" max="2" width="9.125" style="553" customWidth="1"/>
    <col min="3" max="3" width="25.875" style="553" customWidth="1"/>
    <col min="4" max="4" width="13.625" style="553" customWidth="1"/>
    <col min="5" max="16384" width="9.125" style="553" customWidth="1"/>
  </cols>
  <sheetData>
    <row r="1" spans="1:4" ht="26.25" thickBot="1">
      <c r="A1" s="575" t="s">
        <v>2</v>
      </c>
      <c r="B1" s="576" t="s">
        <v>19</v>
      </c>
      <c r="C1" s="577" t="s">
        <v>47</v>
      </c>
      <c r="D1" s="574" t="s">
        <v>35</v>
      </c>
    </row>
    <row r="2" spans="1:4" ht="14.25" customHeight="1">
      <c r="A2" s="554">
        <v>1</v>
      </c>
      <c r="B2" s="572">
        <v>21</v>
      </c>
      <c r="C2" s="555" t="s">
        <v>94</v>
      </c>
      <c r="D2" s="573">
        <v>0.10836805555555556</v>
      </c>
    </row>
    <row r="3" spans="1:4" ht="14.25" customHeight="1">
      <c r="A3" s="563">
        <v>2</v>
      </c>
      <c r="B3" s="561">
        <v>13</v>
      </c>
      <c r="C3" s="556" t="s">
        <v>83</v>
      </c>
      <c r="D3" s="564">
        <v>0.11569444444444445</v>
      </c>
    </row>
    <row r="4" spans="1:4" ht="14.25" customHeight="1">
      <c r="A4" s="563">
        <v>3</v>
      </c>
      <c r="B4" s="561">
        <v>18</v>
      </c>
      <c r="C4" s="556" t="s">
        <v>89</v>
      </c>
      <c r="D4" s="564">
        <v>0.11702546296296297</v>
      </c>
    </row>
    <row r="5" spans="1:4" ht="14.25" customHeight="1">
      <c r="A5" s="563">
        <v>4</v>
      </c>
      <c r="B5" s="561">
        <v>20</v>
      </c>
      <c r="C5" s="556" t="s">
        <v>93</v>
      </c>
      <c r="D5" s="564">
        <v>0.11814814814814814</v>
      </c>
    </row>
    <row r="6" spans="1:4" ht="14.25" customHeight="1">
      <c r="A6" s="563">
        <v>5</v>
      </c>
      <c r="B6" s="561">
        <v>9</v>
      </c>
      <c r="C6" s="556" t="s">
        <v>78</v>
      </c>
      <c r="D6" s="564">
        <v>0.11885416666666668</v>
      </c>
    </row>
    <row r="7" spans="1:4" ht="14.25" customHeight="1">
      <c r="A7" s="563">
        <v>6</v>
      </c>
      <c r="B7" s="561">
        <v>2</v>
      </c>
      <c r="C7" s="556" t="s">
        <v>66</v>
      </c>
      <c r="D7" s="564">
        <v>0.12015046296296296</v>
      </c>
    </row>
    <row r="8" spans="1:4" ht="14.25" customHeight="1">
      <c r="A8" s="563">
        <v>7</v>
      </c>
      <c r="B8" s="561">
        <v>50</v>
      </c>
      <c r="C8" s="556" t="s">
        <v>201</v>
      </c>
      <c r="D8" s="564">
        <v>0.12480324074074074</v>
      </c>
    </row>
    <row r="9" spans="1:4" ht="14.25" customHeight="1">
      <c r="A9" s="563">
        <v>8</v>
      </c>
      <c r="B9" s="561">
        <v>6</v>
      </c>
      <c r="C9" s="556" t="s">
        <v>73</v>
      </c>
      <c r="D9" s="564">
        <v>0.12576388888888887</v>
      </c>
    </row>
    <row r="10" spans="1:4" ht="14.25" customHeight="1">
      <c r="A10" s="563">
        <v>9</v>
      </c>
      <c r="B10" s="561">
        <v>52</v>
      </c>
      <c r="C10" s="556" t="s">
        <v>133</v>
      </c>
      <c r="D10" s="564">
        <v>0.1295138888888889</v>
      </c>
    </row>
    <row r="11" spans="1:4" ht="14.25" customHeight="1">
      <c r="A11" s="563">
        <v>10</v>
      </c>
      <c r="B11" s="561">
        <v>45</v>
      </c>
      <c r="C11" s="556" t="s">
        <v>125</v>
      </c>
      <c r="D11" s="564">
        <v>0.13015046296296295</v>
      </c>
    </row>
    <row r="12" spans="1:4" ht="14.25" customHeight="1">
      <c r="A12" s="565">
        <v>11</v>
      </c>
      <c r="B12" s="560">
        <v>28</v>
      </c>
      <c r="C12" s="557" t="s">
        <v>103</v>
      </c>
      <c r="D12" s="566">
        <v>0.13292824074074075</v>
      </c>
    </row>
    <row r="13" spans="1:4" ht="14.25" customHeight="1">
      <c r="A13" s="565">
        <v>12</v>
      </c>
      <c r="B13" s="562">
        <v>1</v>
      </c>
      <c r="C13" s="558" t="s">
        <v>60</v>
      </c>
      <c r="D13" s="567">
        <v>0.13304398148148147</v>
      </c>
    </row>
    <row r="14" spans="1:4" ht="14.25" customHeight="1">
      <c r="A14" s="568">
        <v>13</v>
      </c>
      <c r="B14" s="560">
        <v>38</v>
      </c>
      <c r="C14" s="557" t="s">
        <v>115</v>
      </c>
      <c r="D14" s="566">
        <v>0.13598379629629628</v>
      </c>
    </row>
    <row r="15" spans="1:4" ht="14.25" customHeight="1">
      <c r="A15" s="568">
        <v>14</v>
      </c>
      <c r="B15" s="560">
        <v>17</v>
      </c>
      <c r="C15" s="557" t="s">
        <v>87</v>
      </c>
      <c r="D15" s="566">
        <v>0.13702546296296297</v>
      </c>
    </row>
    <row r="16" spans="1:4" ht="14.25" customHeight="1">
      <c r="A16" s="568">
        <v>15</v>
      </c>
      <c r="B16" s="560">
        <v>40</v>
      </c>
      <c r="C16" s="557" t="s">
        <v>118</v>
      </c>
      <c r="D16" s="566">
        <v>0.14318287037037036</v>
      </c>
    </row>
    <row r="17" spans="1:4" ht="14.25" customHeight="1">
      <c r="A17" s="568">
        <v>16</v>
      </c>
      <c r="B17" s="560">
        <v>19</v>
      </c>
      <c r="C17" s="557" t="s">
        <v>91</v>
      </c>
      <c r="D17" s="566">
        <v>0.14327546296296298</v>
      </c>
    </row>
    <row r="18" spans="1:4" ht="14.25" customHeight="1">
      <c r="A18" s="568">
        <v>17</v>
      </c>
      <c r="B18" s="560">
        <v>23</v>
      </c>
      <c r="C18" s="557" t="s">
        <v>96</v>
      </c>
      <c r="D18" s="566">
        <v>0.14675925925925926</v>
      </c>
    </row>
    <row r="19" spans="1:4" ht="14.25" customHeight="1">
      <c r="A19" s="565">
        <v>18</v>
      </c>
      <c r="B19" s="562">
        <v>44</v>
      </c>
      <c r="C19" s="558" t="s">
        <v>123</v>
      </c>
      <c r="D19" s="567">
        <v>0.15888888888888889</v>
      </c>
    </row>
    <row r="20" spans="1:4" ht="14.25" customHeight="1">
      <c r="A20" s="568">
        <v>19</v>
      </c>
      <c r="B20" s="560">
        <v>35</v>
      </c>
      <c r="C20" s="557" t="s">
        <v>111</v>
      </c>
      <c r="D20" s="566">
        <v>0.16300925925925927</v>
      </c>
    </row>
    <row r="21" spans="1:4" ht="14.25" customHeight="1" thickBot="1">
      <c r="A21" s="569">
        <v>20</v>
      </c>
      <c r="B21" s="570">
        <v>47</v>
      </c>
      <c r="C21" s="559" t="s">
        <v>127</v>
      </c>
      <c r="D21" s="571">
        <v>0.20114583333333333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95"/>
  <sheetViews>
    <sheetView workbookViewId="0" topLeftCell="AW7">
      <selection activeCell="BC36" sqref="BC36"/>
    </sheetView>
  </sheetViews>
  <sheetFormatPr defaultColWidth="9.00390625" defaultRowHeight="12.75"/>
  <cols>
    <col min="1" max="1" width="16.125" style="0" customWidth="1"/>
    <col min="2" max="2" width="14.00390625" style="0" customWidth="1"/>
    <col min="3" max="3" width="3.00390625" style="0" customWidth="1"/>
    <col min="4" max="4" width="16.75390625" style="0" customWidth="1"/>
    <col min="5" max="5" width="13.125" style="0" customWidth="1"/>
    <col min="6" max="6" width="2.75390625" style="0" customWidth="1"/>
    <col min="7" max="7" width="14.75390625" style="0" customWidth="1"/>
    <col min="8" max="8" width="13.875" style="0" customWidth="1"/>
    <col min="9" max="9" width="3.625" style="0" customWidth="1"/>
    <col min="10" max="10" width="16.75390625" style="0" customWidth="1"/>
    <col min="11" max="11" width="13.375" style="0" customWidth="1"/>
    <col min="12" max="12" width="3.875" style="0" customWidth="1"/>
    <col min="13" max="13" width="15.75390625" style="0" customWidth="1"/>
    <col min="14" max="14" width="16.125" style="0" customWidth="1"/>
    <col min="15" max="15" width="3.375" style="0" customWidth="1"/>
    <col min="16" max="16" width="17.00390625" style="0" customWidth="1"/>
    <col min="17" max="17" width="13.00390625" style="0" customWidth="1"/>
    <col min="18" max="18" width="4.00390625" style="0" customWidth="1"/>
    <col min="19" max="19" width="21.00390625" style="0" customWidth="1"/>
    <col min="20" max="20" width="13.125" style="0" customWidth="1"/>
    <col min="21" max="21" width="3.00390625" style="0" customWidth="1"/>
    <col min="22" max="22" width="16.625" style="0" customWidth="1"/>
    <col min="23" max="23" width="12.125" style="0" customWidth="1"/>
    <col min="24" max="24" width="3.125" style="0" customWidth="1"/>
    <col min="25" max="25" width="17.375" style="0" customWidth="1"/>
    <col min="26" max="26" width="16.00390625" style="0" customWidth="1"/>
    <col min="27" max="27" width="3.25390625" style="0" customWidth="1"/>
    <col min="28" max="28" width="17.00390625" style="0" customWidth="1"/>
    <col min="29" max="29" width="15.375" style="0" customWidth="1"/>
    <col min="30" max="30" width="3.75390625" style="0" customWidth="1"/>
    <col min="31" max="31" width="16.125" style="0" customWidth="1"/>
    <col min="32" max="32" width="11.00390625" style="0" customWidth="1"/>
    <col min="33" max="33" width="3.75390625" style="0" customWidth="1"/>
    <col min="34" max="34" width="19.875" style="0" customWidth="1"/>
    <col min="35" max="35" width="13.75390625" style="0" customWidth="1"/>
    <col min="36" max="36" width="3.75390625" style="0" customWidth="1"/>
    <col min="37" max="37" width="19.125" style="0" customWidth="1"/>
    <col min="38" max="38" width="11.75390625" style="0" customWidth="1"/>
    <col min="39" max="39" width="3.75390625" style="0" customWidth="1"/>
    <col min="40" max="40" width="19.125" style="0" customWidth="1"/>
    <col min="41" max="41" width="14.125" style="0" customWidth="1"/>
    <col min="42" max="42" width="4.00390625" style="0" customWidth="1"/>
    <col min="43" max="43" width="20.625" style="0" customWidth="1"/>
    <col min="44" max="44" width="14.625" style="0" customWidth="1"/>
    <col min="45" max="45" width="3.75390625" style="0" customWidth="1"/>
    <col min="46" max="46" width="20.25390625" style="0" customWidth="1"/>
    <col min="47" max="47" width="14.625" style="0" customWidth="1"/>
    <col min="48" max="48" width="3.75390625" style="0" customWidth="1"/>
    <col min="49" max="49" width="17.625" style="0" customWidth="1"/>
    <col min="50" max="50" width="15.75390625" style="0" customWidth="1"/>
    <col min="51" max="51" width="3.75390625" style="0" customWidth="1"/>
    <col min="52" max="52" width="18.625" style="0" customWidth="1"/>
    <col min="53" max="53" width="14.75390625" style="0" customWidth="1"/>
    <col min="54" max="54" width="3.875" style="0" customWidth="1"/>
    <col min="55" max="55" width="19.75390625" style="0" customWidth="1"/>
    <col min="56" max="56" width="13.875" style="0" customWidth="1"/>
    <col min="57" max="57" width="3.25390625" style="0" customWidth="1"/>
    <col min="58" max="58" width="18.375" style="0" customWidth="1"/>
    <col min="59" max="59" width="12.125" style="0" customWidth="1"/>
    <col min="60" max="60" width="3.125" style="25" customWidth="1"/>
    <col min="61" max="61" width="17.75390625" style="0" customWidth="1"/>
    <col min="62" max="62" width="13.625" style="0" customWidth="1"/>
    <col min="63" max="63" width="3.625" style="0" customWidth="1"/>
    <col min="64" max="64" width="17.125" style="0" customWidth="1"/>
    <col min="65" max="65" width="12.75390625" style="0" customWidth="1"/>
    <col min="66" max="66" width="3.25390625" style="0" customWidth="1"/>
    <col min="67" max="67" width="18.00390625" style="0" customWidth="1"/>
    <col min="68" max="68" width="13.25390625" style="0" customWidth="1"/>
    <col min="69" max="69" width="3.375" style="0" customWidth="1"/>
    <col min="70" max="70" width="17.875" style="0" customWidth="1"/>
    <col min="71" max="71" width="15.25390625" style="0" customWidth="1"/>
    <col min="72" max="72" width="3.375" style="0" customWidth="1"/>
    <col min="73" max="73" width="17.375" style="0" customWidth="1"/>
    <col min="74" max="74" width="14.125" style="0" customWidth="1"/>
    <col min="75" max="75" width="3.75390625" style="0" customWidth="1"/>
    <col min="76" max="76" width="23.00390625" style="0" customWidth="1"/>
    <col min="77" max="77" width="13.625" style="0" customWidth="1"/>
    <col min="78" max="78" width="3.125" style="0" customWidth="1"/>
    <col min="79" max="79" width="19.125" style="9" customWidth="1"/>
    <col min="80" max="80" width="14.75390625" style="9" customWidth="1"/>
    <col min="81" max="81" width="3.625" style="298" customWidth="1"/>
    <col min="82" max="82" width="24.625" style="494" customWidth="1"/>
    <col min="83" max="83" width="14.75390625" style="494" customWidth="1"/>
    <col min="84" max="84" width="4.00390625" style="495" customWidth="1"/>
    <col min="85" max="85" width="18.25390625" style="494" customWidth="1"/>
    <col min="86" max="86" width="15.25390625" style="494" customWidth="1"/>
    <col min="87" max="87" width="4.00390625" style="495" customWidth="1"/>
    <col min="88" max="88" width="18.875" style="495" customWidth="1"/>
    <col min="89" max="89" width="18.00390625" style="495" customWidth="1"/>
    <col min="90" max="90" width="3.125" style="495" customWidth="1"/>
    <col min="91" max="91" width="17.25390625" style="495" customWidth="1"/>
    <col min="92" max="92" width="15.875" style="495" customWidth="1"/>
    <col min="93" max="93" width="4.125" style="495" customWidth="1"/>
    <col min="94" max="94" width="14.875" style="495" customWidth="1"/>
    <col min="95" max="95" width="16.00390625" style="495" customWidth="1"/>
    <col min="96" max="96" width="3.375" style="495" customWidth="1"/>
    <col min="97" max="97" width="15.375" style="495" customWidth="1"/>
    <col min="98" max="98" width="12.125" style="495" customWidth="1"/>
    <col min="99" max="99" width="5.00390625" style="495" customWidth="1"/>
    <col min="100" max="100" width="19.00390625" style="495" customWidth="1"/>
    <col min="101" max="101" width="13.875" style="495" customWidth="1"/>
    <col min="102" max="102" width="4.25390625" style="495" customWidth="1"/>
    <col min="103" max="103" width="18.00390625" style="495" customWidth="1"/>
    <col min="104" max="104" width="9.125" style="495" customWidth="1"/>
    <col min="105" max="105" width="3.75390625" style="495" customWidth="1"/>
    <col min="106" max="106" width="18.25390625" style="495" customWidth="1"/>
    <col min="107" max="107" width="9.125" style="495" customWidth="1"/>
    <col min="108" max="108" width="4.375" style="495" customWidth="1"/>
    <col min="109" max="109" width="21.625" style="495" customWidth="1"/>
    <col min="110" max="110" width="9.125" style="495" customWidth="1"/>
    <col min="111" max="111" width="4.75390625" style="552" customWidth="1"/>
    <col min="112" max="112" width="21.625" style="495" customWidth="1"/>
    <col min="113" max="113" width="18.125" style="495" customWidth="1"/>
    <col min="114" max="114" width="3.625" style="495" customWidth="1"/>
    <col min="115" max="115" width="13.875" style="495" customWidth="1"/>
    <col min="116" max="116" width="9.125" style="495" customWidth="1"/>
    <col min="117" max="117" width="2.875" style="495" customWidth="1"/>
    <col min="118" max="118" width="19.25390625" style="495" customWidth="1"/>
    <col min="119" max="119" width="16.625" style="495" customWidth="1"/>
    <col min="120" max="120" width="6.625" style="495" customWidth="1"/>
    <col min="121" max="121" width="14.00390625" style="495" customWidth="1"/>
    <col min="122" max="123" width="9.125" style="495" customWidth="1"/>
    <col min="124" max="124" width="15.125" style="495" customWidth="1"/>
    <col min="125" max="189" width="9.125" style="495" customWidth="1"/>
  </cols>
  <sheetData>
    <row r="1" ht="19.5">
      <c r="A1" s="12" t="s">
        <v>43</v>
      </c>
    </row>
    <row r="2" ht="13.5" thickBot="1"/>
    <row r="3" spans="1:2" ht="13.5" thickBot="1">
      <c r="A3" s="7" t="str">
        <f>Wynik_I_ZIMNAR_KATOWICE_2008!$C4</f>
        <v>Fuchs Andrzej</v>
      </c>
      <c r="B3" s="8">
        <f>Wynik_I_ZIMNAR_KATOWICE_2008!$A4</f>
        <v>1</v>
      </c>
    </row>
    <row r="4" spans="1:5" ht="13.5" thickBot="1">
      <c r="A4" s="1" t="s">
        <v>38</v>
      </c>
      <c r="B4" s="2" t="s">
        <v>3</v>
      </c>
      <c r="D4" s="7" t="str">
        <f>Wynik_I_ZIMNAR_KATOWICE_2008!$C5</f>
        <v>Skrzypski Marian</v>
      </c>
      <c r="E4" s="8">
        <f>Wynik_I_ZIMNAR_KATOWICE_2008!$A5</f>
        <v>2</v>
      </c>
    </row>
    <row r="5" spans="1:8" ht="13.5" thickBot="1">
      <c r="A5" s="3">
        <f>Wynik_I_ZIMNAR_KATOWICE_2008!$H4</f>
        <v>8</v>
      </c>
      <c r="B5" s="4">
        <f>Wynik_I_ZIMNAR_KATOWICE_2008!$T4</f>
        <v>0.016516203703703703</v>
      </c>
      <c r="D5" s="1" t="s">
        <v>38</v>
      </c>
      <c r="E5" s="2" t="s">
        <v>3</v>
      </c>
      <c r="G5" s="7" t="str">
        <f>Wynik_I_ZIMNAR_KATOWICE_2008!$C6</f>
        <v>Lisieński Michał</v>
      </c>
      <c r="H5" s="8">
        <f>Wynik_I_ZIMNAR_KATOWICE_2008!$A6</f>
        <v>3</v>
      </c>
    </row>
    <row r="6" spans="1:11" ht="13.5" thickBot="1">
      <c r="A6" s="3">
        <f>Wynik_I_ZIMNAR_KATOWICE_2008!$I4</f>
        <v>8</v>
      </c>
      <c r="B6" s="4">
        <f>Wynik_I_ZIMNAR_KATOWICE_2008!$W4</f>
        <v>0.01564814814814815</v>
      </c>
      <c r="D6" s="3">
        <f>Wynik_I_ZIMNAR_KATOWICE_2008!$H5</f>
        <v>12</v>
      </c>
      <c r="E6" s="4">
        <f>Wynik_I_ZIMNAR_KATOWICE_2008!$T5</f>
        <v>0.01747685185185185</v>
      </c>
      <c r="G6" s="1" t="s">
        <v>38</v>
      </c>
      <c r="H6" s="2" t="s">
        <v>3</v>
      </c>
      <c r="J6" s="7" t="str">
        <f>Wynik_I_ZIMNAR_KATOWICE_2008!$C7</f>
        <v>Kubista Marek</v>
      </c>
      <c r="K6" s="8">
        <f>Wynik_I_ZIMNAR_KATOWICE_2008!$A7</f>
        <v>4</v>
      </c>
    </row>
    <row r="7" spans="1:14" ht="13.5" thickBot="1">
      <c r="A7" s="3">
        <f>Wynik_I_ZIMNAR_KATOWICE_2008!$J4</f>
        <v>7</v>
      </c>
      <c r="B7" s="4">
        <f>Wynik_I_ZIMNAR_KATOWICE_2008!$Z4</f>
        <v>0.015578703703703704</v>
      </c>
      <c r="D7" s="3">
        <f>Wynik_I_ZIMNAR_KATOWICE_2008!$I5</f>
        <v>11</v>
      </c>
      <c r="E7" s="4">
        <f>Wynik_I_ZIMNAR_KATOWICE_2008!$W5</f>
        <v>0.016666666666666666</v>
      </c>
      <c r="G7" s="3">
        <f>Wynik_I_ZIMNAR_KATOWICE_2008!$H6</f>
        <v>5</v>
      </c>
      <c r="H7" s="4">
        <f>Wynik_I_ZIMNAR_KATOWICE_2008!$T6</f>
        <v>0.016041666666666666</v>
      </c>
      <c r="J7" s="1" t="s">
        <v>38</v>
      </c>
      <c r="K7" s="2" t="s">
        <v>3</v>
      </c>
      <c r="M7" s="7" t="str">
        <f>Wynik_I_ZIMNAR_KATOWICE_2008!$C8</f>
        <v>Kornaga Andrzej</v>
      </c>
      <c r="N7" s="8">
        <f>Wynik_I_ZIMNAR_KATOWICE_2008!$A8</f>
        <v>5</v>
      </c>
    </row>
    <row r="8" spans="1:17" ht="13.5" thickBot="1">
      <c r="A8" s="3">
        <f>Wynik_I_ZIMNAR_KATOWICE_2008!$K4</f>
        <v>10</v>
      </c>
      <c r="B8" s="4">
        <f>Wynik_I_ZIMNAR_KATOWICE_2008!$AC4</f>
        <v>0.015266203703703705</v>
      </c>
      <c r="D8" s="3">
        <f>Wynik_I_ZIMNAR_KATOWICE_2008!$J5</f>
        <v>11</v>
      </c>
      <c r="E8" s="4">
        <f>Wynik_I_ZIMNAR_KATOWICE_2008!$Z5</f>
        <v>0.016550925925925924</v>
      </c>
      <c r="G8" s="3">
        <f>Wynik_I_ZIMNAR_KATOWICE_2008!$I6</f>
        <v>15</v>
      </c>
      <c r="H8" s="4">
        <f>Wynik_I_ZIMNAR_KATOWICE_2008!$W6</f>
        <v>0.01744212962962963</v>
      </c>
      <c r="J8" s="3">
        <f>Wynik_I_ZIMNAR_KATOWICE_2008!$H7</f>
        <v>15</v>
      </c>
      <c r="K8" s="4">
        <f>Wynik_I_ZIMNAR_KATOWICE_2008!$T7</f>
        <v>0.017951388888888888</v>
      </c>
      <c r="M8" s="1" t="s">
        <v>38</v>
      </c>
      <c r="N8" s="2" t="s">
        <v>3</v>
      </c>
      <c r="P8" s="7" t="str">
        <f>Wynik_I_ZIMNAR_KATOWICE_2008!$C9</f>
        <v>Kuliński Tomasz</v>
      </c>
      <c r="Q8" s="8">
        <f>Wynik_I_ZIMNAR_KATOWICE_2008!$A9</f>
        <v>6</v>
      </c>
    </row>
    <row r="9" spans="1:20" ht="13.5" thickBot="1">
      <c r="A9" s="3">
        <f>Wynik_I_ZIMNAR_KATOWICE_2008!$L4</f>
        <v>5</v>
      </c>
      <c r="B9" s="4">
        <f>Wynik_I_ZIMNAR_KATOWICE_2008!$AF4</f>
        <v>0.015011574074074075</v>
      </c>
      <c r="D9" s="3">
        <f>Wynik_I_ZIMNAR_KATOWICE_2008!$K5</f>
        <v>16</v>
      </c>
      <c r="E9" s="4">
        <f>Wynik_I_ZIMNAR_KATOWICE_2008!$AC5</f>
        <v>0.01625</v>
      </c>
      <c r="G9" s="3">
        <f>Wynik_I_ZIMNAR_KATOWICE_2008!$J6</f>
        <v>16</v>
      </c>
      <c r="H9" s="4">
        <f>Wynik_I_ZIMNAR_KATOWICE_2008!$Z6</f>
        <v>0.017326388888888888</v>
      </c>
      <c r="J9" s="3">
        <f>Wynik_I_ZIMNAR_KATOWICE_2008!$I7</f>
        <v>14</v>
      </c>
      <c r="K9" s="4">
        <f>Wynik_I_ZIMNAR_KATOWICE_2008!$W7</f>
        <v>0.0171875</v>
      </c>
      <c r="M9" s="3">
        <f>Wynik_I_ZIMNAR_KATOWICE_2008!$H8</f>
        <v>13</v>
      </c>
      <c r="N9" s="4">
        <f>Wynik_I_ZIMNAR_KATOWICE_2008!$T8</f>
        <v>0.017546296296296296</v>
      </c>
      <c r="P9" s="1" t="s">
        <v>38</v>
      </c>
      <c r="Q9" s="2" t="s">
        <v>3</v>
      </c>
      <c r="S9" s="7" t="str">
        <f>Wynik_I_ZIMNAR_KATOWICE_2008!$C10</f>
        <v>Ślęzak Andrzej</v>
      </c>
      <c r="T9" s="8">
        <f>Wynik_I_ZIMNAR_KATOWICE_2008!$A10</f>
        <v>7</v>
      </c>
    </row>
    <row r="10" spans="1:23" ht="13.5" thickBot="1">
      <c r="A10" s="3">
        <f>Wynik_I_ZIMNAR_KATOWICE_2008!$M4</f>
        <v>6</v>
      </c>
      <c r="B10" s="4">
        <f>Wynik_I_ZIMNAR_KATOWICE_2008!$AI4</f>
        <v>0.014895833333333332</v>
      </c>
      <c r="D10" s="3">
        <f>Wynik_I_ZIMNAR_KATOWICE_2008!$L5</f>
        <v>10</v>
      </c>
      <c r="E10" s="4">
        <f>Wynik_I_ZIMNAR_KATOWICE_2008!$AF5</f>
        <v>0.016030092592592592</v>
      </c>
      <c r="G10" s="3">
        <f>Wynik_I_ZIMNAR_KATOWICE_2008!$K6</f>
        <v>31</v>
      </c>
      <c r="H10" s="4">
        <f>Wynik_I_ZIMNAR_KATOWICE_2008!$AC6</f>
        <v>0.018275462962962962</v>
      </c>
      <c r="J10" s="3">
        <f>Wynik_I_ZIMNAR_KATOWICE_2008!$J7</f>
        <v>13</v>
      </c>
      <c r="K10" s="4">
        <f>Wynik_I_ZIMNAR_KATOWICE_2008!$Z7</f>
        <v>0.01685185185185185</v>
      </c>
      <c r="M10" s="3">
        <f>Wynik_I_ZIMNAR_KATOWICE_2008!$I8</f>
        <v>13</v>
      </c>
      <c r="N10" s="4">
        <f>Wynik_I_ZIMNAR_KATOWICE_2008!$W8</f>
        <v>0.01712962962962963</v>
      </c>
      <c r="P10" s="3">
        <f>Wynik_I_ZIMNAR_KATOWICE_2008!$H9</f>
        <v>14</v>
      </c>
      <c r="Q10" s="4">
        <f>Wynik_I_ZIMNAR_KATOWICE_2008!$T9</f>
        <v>0.017870370370370373</v>
      </c>
      <c r="S10" s="1" t="s">
        <v>38</v>
      </c>
      <c r="T10" s="2" t="s">
        <v>3</v>
      </c>
      <c r="V10" s="7" t="str">
        <f>Wynik_I_ZIMNAR_KATOWICE_2008!$C11</f>
        <v>Wolny Krzysztof</v>
      </c>
      <c r="W10" s="8">
        <f>Wynik_I_ZIMNAR_KATOWICE_2008!$A11</f>
        <v>8</v>
      </c>
    </row>
    <row r="11" spans="1:26" ht="13.5" thickBot="1">
      <c r="A11" s="5">
        <f>Wynik_I_ZIMNAR_KATOWICE_2008!$N4</f>
        <v>6</v>
      </c>
      <c r="B11" s="6">
        <f>Wynik_I_ZIMNAR_KATOWICE_2008!$AL4</f>
        <v>0.01545138888888889</v>
      </c>
      <c r="D11" s="3">
        <f>Wynik_I_ZIMNAR_KATOWICE_2008!$M5</f>
        <v>12</v>
      </c>
      <c r="E11" s="4">
        <f>Wynik_I_ZIMNAR_KATOWICE_2008!$AI5</f>
        <v>0.01622685185185185</v>
      </c>
      <c r="G11" s="3">
        <f>Wynik_I_ZIMNAR_KATOWICE_2008!$L6</f>
        <v>9</v>
      </c>
      <c r="H11" s="4">
        <f>Wynik_I_ZIMNAR_KATOWICE_2008!$AF6</f>
        <v>0.015902777777777776</v>
      </c>
      <c r="J11" s="3">
        <f>Wynik_I_ZIMNAR_KATOWICE_2008!$K7</f>
        <v>19</v>
      </c>
      <c r="K11" s="4">
        <f>Wynik_I_ZIMNAR_KATOWICE_2008!$AC7</f>
        <v>0.016493055555555556</v>
      </c>
      <c r="M11" s="3">
        <f>Wynik_I_ZIMNAR_KATOWICE_2008!$J8</f>
        <v>15</v>
      </c>
      <c r="N11" s="4">
        <f>Wynik_I_ZIMNAR_KATOWICE_2008!$Z8</f>
        <v>0.017152777777777777</v>
      </c>
      <c r="P11" s="3">
        <f>Wynik_I_ZIMNAR_KATOWICE_2008!$I9</f>
        <v>12</v>
      </c>
      <c r="Q11" s="4">
        <f>Wynik_I_ZIMNAR_KATOWICE_2008!$W9</f>
        <v>0.01671296296296296</v>
      </c>
      <c r="S11" s="3">
        <f>Wynik_I_ZIMNAR_KATOWICE_2008!$H10</f>
        <v>24</v>
      </c>
      <c r="T11" s="4">
        <f>Wynik_I_ZIMNAR_KATOWICE_2008!$T10</f>
        <v>0.01898148148148148</v>
      </c>
      <c r="V11" s="1" t="s">
        <v>38</v>
      </c>
      <c r="W11" s="2" t="s">
        <v>3</v>
      </c>
      <c r="Y11" s="7" t="str">
        <f>Wynik_I_ZIMNAR_KATOWICE_2008!$C12</f>
        <v>Osada Leszek</v>
      </c>
      <c r="Z11" s="8">
        <f>Wynik_I_ZIMNAR_KATOWICE_2008!$A12</f>
        <v>9</v>
      </c>
    </row>
    <row r="12" spans="1:29" ht="13.5" thickBot="1">
      <c r="A12" s="10" t="s">
        <v>39</v>
      </c>
      <c r="B12" s="11">
        <f>Wynik_I_ZIMNAR_KATOWICE_2008!$D4</f>
        <v>0.10836805555555556</v>
      </c>
      <c r="D12" s="5">
        <f>Wynik_I_ZIMNAR_KATOWICE_2008!$N5</f>
        <v>12</v>
      </c>
      <c r="E12" s="6">
        <f>Wynik_I_ZIMNAR_KATOWICE_2008!$AL5</f>
        <v>0.016493055555555556</v>
      </c>
      <c r="G12" s="3">
        <f>Wynik_I_ZIMNAR_KATOWICE_2008!$M6</f>
        <v>15</v>
      </c>
      <c r="H12" s="4">
        <f>Wynik_I_ZIMNAR_KATOWICE_2008!$AI6</f>
        <v>0.016435185185185188</v>
      </c>
      <c r="J12" s="3">
        <f>Wynik_I_ZIMNAR_KATOWICE_2008!$L7</f>
        <v>14</v>
      </c>
      <c r="K12" s="4">
        <f>Wynik_I_ZIMNAR_KATOWICE_2008!$AF7</f>
        <v>0.016296296296296295</v>
      </c>
      <c r="M12" s="3">
        <f>Wynik_I_ZIMNAR_KATOWICE_2008!$K8</f>
        <v>22</v>
      </c>
      <c r="N12" s="4">
        <f>Wynik_I_ZIMNAR_KATOWICE_2008!$AC8</f>
        <v>0.016840277777777777</v>
      </c>
      <c r="P12" s="3">
        <f>Wynik_I_ZIMNAR_KATOWICE_2008!$J9</f>
        <v>12</v>
      </c>
      <c r="Q12" s="4">
        <f>Wynik_I_ZIMNAR_KATOWICE_2008!$Z9</f>
        <v>0.01671296296296296</v>
      </c>
      <c r="S12" s="3">
        <f>Wynik_I_ZIMNAR_KATOWICE_2008!$I10</f>
        <v>17</v>
      </c>
      <c r="T12" s="4">
        <f>Wynik_I_ZIMNAR_KATOWICE_2008!$W10</f>
        <v>0.017638888888888888</v>
      </c>
      <c r="V12" s="3">
        <f>Wynik_I_ZIMNAR_KATOWICE_2008!$H11</f>
        <v>19</v>
      </c>
      <c r="W12" s="4">
        <f>Wynik_I_ZIMNAR_KATOWICE_2008!$T11</f>
        <v>0.018078703703703704</v>
      </c>
      <c r="Y12" s="1" t="s">
        <v>38</v>
      </c>
      <c r="Z12" s="2" t="s">
        <v>3</v>
      </c>
      <c r="AB12" s="7" t="str">
        <f>Wynik_I_ZIMNAR_KATOWICE_2008!$C13</f>
        <v>Kolonko Mirosław</v>
      </c>
      <c r="AC12" s="8">
        <f>Wynik_I_ZIMNAR_KATOWICE_2008!$A13</f>
        <v>10</v>
      </c>
    </row>
    <row r="13" spans="4:32" ht="13.5" thickBot="1">
      <c r="D13" s="10" t="s">
        <v>39</v>
      </c>
      <c r="E13" s="11">
        <f>Wynik_I_ZIMNAR_KATOWICE_2008!$D5</f>
        <v>0.11569444444444445</v>
      </c>
      <c r="G13" s="5">
        <f>Wynik_I_ZIMNAR_KATOWICE_2008!$N6</f>
        <v>8</v>
      </c>
      <c r="H13" s="6">
        <f>Wynik_I_ZIMNAR_KATOWICE_2008!$AL6</f>
        <v>0.015601851851851851</v>
      </c>
      <c r="J13" s="3">
        <f>Wynik_I_ZIMNAR_KATOWICE_2008!$M7</f>
        <v>13</v>
      </c>
      <c r="K13" s="4">
        <f>Wynik_I_ZIMNAR_KATOWICE_2008!$AI7</f>
        <v>0.016319444444444445</v>
      </c>
      <c r="M13" s="3">
        <f>Wynik_I_ZIMNAR_KATOWICE_2008!$L8</f>
        <v>16</v>
      </c>
      <c r="N13" s="4">
        <f>Wynik_I_ZIMNAR_KATOWICE_2008!$AF8</f>
        <v>0.016481481481481482</v>
      </c>
      <c r="P13" s="3">
        <f>Wynik_I_ZIMNAR_KATOWICE_2008!$K9</f>
        <v>25</v>
      </c>
      <c r="Q13" s="4">
        <f>Wynik_I_ZIMNAR_KATOWICE_2008!$AC9</f>
        <v>0.0171875</v>
      </c>
      <c r="S13" s="3">
        <f>Wynik_I_ZIMNAR_KATOWICE_2008!$J10</f>
        <v>19</v>
      </c>
      <c r="T13" s="4">
        <f>Wynik_I_ZIMNAR_KATOWICE_2008!$Z10</f>
        <v>0.01778935185185185</v>
      </c>
      <c r="V13" s="3">
        <f>Wynik_I_ZIMNAR_KATOWICE_2008!$I11</f>
        <v>32</v>
      </c>
      <c r="W13" s="4">
        <f>Wynik_I_ZIMNAR_KATOWICE_2008!$W11</f>
        <v>0.019618055555555555</v>
      </c>
      <c r="Y13" s="3">
        <f>Wynik_I_ZIMNAR_KATOWICE_2008!$H12</f>
        <v>27</v>
      </c>
      <c r="Z13" s="4">
        <f>Wynik_I_ZIMNAR_KATOWICE_2008!$T12</f>
        <v>0.019641203703703706</v>
      </c>
      <c r="AB13" s="1" t="s">
        <v>38</v>
      </c>
      <c r="AC13" s="2" t="s">
        <v>3</v>
      </c>
      <c r="AE13" s="7" t="str">
        <f>Wynik_I_ZIMNAR_KATOWICE_2008!$C14</f>
        <v>Tyka Edward</v>
      </c>
      <c r="AF13" s="8">
        <f>Wynik_I_ZIMNAR_KATOWICE_2008!$A14</f>
        <v>11</v>
      </c>
    </row>
    <row r="14" spans="7:35" ht="13.5" thickBot="1">
      <c r="G14" s="10" t="s">
        <v>39</v>
      </c>
      <c r="H14" s="11">
        <f>Wynik_I_ZIMNAR_KATOWICE_2008!$D6</f>
        <v>0.11702546296296297</v>
      </c>
      <c r="J14" s="5">
        <f>Wynik_I_ZIMNAR_KATOWICE_2008!$N7</f>
        <v>15</v>
      </c>
      <c r="K14" s="6">
        <f>Wynik_I_ZIMNAR_KATOWICE_2008!$AL7</f>
        <v>0.01704861111111111</v>
      </c>
      <c r="M14" s="3">
        <f>Wynik_I_ZIMNAR_KATOWICE_2008!$M8</f>
        <v>17</v>
      </c>
      <c r="N14" s="4">
        <f>Wynik_I_ZIMNAR_KATOWICE_2008!$AI8</f>
        <v>0.01664351851851852</v>
      </c>
      <c r="P14" s="3">
        <f>Wynik_I_ZIMNAR_KATOWICE_2008!$L9</f>
        <v>18</v>
      </c>
      <c r="Q14" s="4">
        <f>Wynik_I_ZIMNAR_KATOWICE_2008!$AF9</f>
        <v>0.017060185185185185</v>
      </c>
      <c r="S14" s="3">
        <f>Wynik_I_ZIMNAR_KATOWICE_2008!$K10</f>
        <v>28</v>
      </c>
      <c r="T14" s="4">
        <f>Wynik_I_ZIMNAR_KATOWICE_2008!$AC10</f>
        <v>0.01783564814814815</v>
      </c>
      <c r="V14" s="3">
        <f>Wynik_I_ZIMNAR_KATOWICE_2008!$J11</f>
        <v>27</v>
      </c>
      <c r="W14" s="4">
        <f>Wynik_I_ZIMNAR_KATOWICE_2008!$Z11</f>
        <v>0.018368055555555554</v>
      </c>
      <c r="Y14" s="3">
        <f>Wynik_I_ZIMNAR_KATOWICE_2008!$I12</f>
        <v>30</v>
      </c>
      <c r="Z14" s="4">
        <f>Wynik_I_ZIMNAR_KATOWICE_2008!$W12</f>
        <v>0.019282407407407408</v>
      </c>
      <c r="AB14" s="3">
        <f>Wynik_I_ZIMNAR_KATOWICE_2008!$H13</f>
        <v>40</v>
      </c>
      <c r="AC14" s="4">
        <f>Wynik_I_ZIMNAR_KATOWICE_2008!$T13</f>
        <v>0.022685185185185183</v>
      </c>
      <c r="AE14" s="1" t="s">
        <v>38</v>
      </c>
      <c r="AF14" s="2" t="s">
        <v>3</v>
      </c>
      <c r="AH14" s="7" t="str">
        <f>Wynik_I_ZIMNAR_KATOWICE_2008!$C15</f>
        <v>Szor Joanna</v>
      </c>
      <c r="AI14" s="8">
        <f>Wynik_I_ZIMNAR_KATOWICE_2008!$A15</f>
        <v>12</v>
      </c>
    </row>
    <row r="15" spans="10:38" ht="13.5" thickBot="1">
      <c r="J15" s="10" t="s">
        <v>39</v>
      </c>
      <c r="K15" s="11">
        <f>Wynik_I_ZIMNAR_KATOWICE_2008!$D7</f>
        <v>0.11814814814814814</v>
      </c>
      <c r="M15" s="5">
        <f>Wynik_I_ZIMNAR_KATOWICE_2008!$N8</f>
        <v>17</v>
      </c>
      <c r="N15" s="6">
        <f>Wynik_I_ZIMNAR_KATOWICE_2008!$AL8</f>
        <v>0.017060185185185185</v>
      </c>
      <c r="P15" s="3">
        <f>Wynik_I_ZIMNAR_KATOWICE_2008!$M9</f>
        <v>21</v>
      </c>
      <c r="Q15" s="4">
        <f>Wynik_I_ZIMNAR_KATOWICE_2008!$AI9</f>
        <v>0.017013888888888887</v>
      </c>
      <c r="S15" s="3">
        <f>Wynik_I_ZIMNAR_KATOWICE_2008!$L10</f>
        <v>20</v>
      </c>
      <c r="T15" s="4">
        <f>Wynik_I_ZIMNAR_KATOWICE_2008!$AF10</f>
        <v>0.017326388888888888</v>
      </c>
      <c r="V15" s="3">
        <f>Wynik_I_ZIMNAR_KATOWICE_2008!$K11</f>
        <v>29</v>
      </c>
      <c r="W15" s="4">
        <f>Wynik_I_ZIMNAR_KATOWICE_2008!$AC11</f>
        <v>0.01800925925925926</v>
      </c>
      <c r="Y15" s="3">
        <f>Wynik_I_ZIMNAR_KATOWICE_2008!$J12</f>
        <v>26</v>
      </c>
      <c r="Z15" s="4">
        <f>Wynik_I_ZIMNAR_KATOWICE_2008!$Z12</f>
        <v>0.018298611111111113</v>
      </c>
      <c r="AB15" s="3">
        <f>Wynik_I_ZIMNAR_KATOWICE_2008!$I13</f>
        <v>18</v>
      </c>
      <c r="AC15" s="4">
        <f>Wynik_I_ZIMNAR_KATOWICE_2008!$W13</f>
        <v>0.017708333333333333</v>
      </c>
      <c r="AE15" s="3">
        <f>Wynik_I_ZIMNAR_KATOWICE_2008!$H14</f>
        <v>25</v>
      </c>
      <c r="AF15" s="4">
        <f>Wynik_I_ZIMNAR_KATOWICE_2008!$T14</f>
        <v>0.01916666666666667</v>
      </c>
      <c r="AH15" s="1" t="s">
        <v>38</v>
      </c>
      <c r="AI15" s="2" t="s">
        <v>3</v>
      </c>
      <c r="AK15" s="7" t="str">
        <f>Wynik_I_ZIMNAR_KATOWICE_2008!$C16</f>
        <v>Jedliński Łukasz</v>
      </c>
      <c r="AL15" s="8">
        <f>Wynik_I_ZIMNAR_KATOWICE_2008!$A16</f>
        <v>13</v>
      </c>
    </row>
    <row r="16" spans="13:41" ht="13.5" thickBot="1">
      <c r="M16" s="10" t="s">
        <v>39</v>
      </c>
      <c r="N16" s="11">
        <f>Wynik_I_ZIMNAR_KATOWICE_2008!$D8</f>
        <v>0.11885416666666668</v>
      </c>
      <c r="P16" s="5">
        <f>Wynik_I_ZIMNAR_KATOWICE_2008!$N9</f>
        <v>22</v>
      </c>
      <c r="Q16" s="6">
        <f>Wynik_I_ZIMNAR_KATOWICE_2008!$AL9</f>
        <v>0.017592592592592594</v>
      </c>
      <c r="S16" s="3">
        <f>Wynik_I_ZIMNAR_KATOWICE_2008!$M10</f>
        <v>22</v>
      </c>
      <c r="T16" s="4">
        <f>Wynik_I_ZIMNAR_KATOWICE_2008!$AI10</f>
        <v>0.017488425925925925</v>
      </c>
      <c r="V16" s="3">
        <f>Wynik_I_ZIMNAR_KATOWICE_2008!$L11</f>
        <v>22</v>
      </c>
      <c r="W16" s="4">
        <f>Wynik_I_ZIMNAR_KATOWICE_2008!$AF11</f>
        <v>0.017569444444444447</v>
      </c>
      <c r="Y16" s="3">
        <f>Wynik_I_ZIMNAR_KATOWICE_2008!$K12</f>
        <v>34</v>
      </c>
      <c r="Z16" s="4">
        <f>Wynik_I_ZIMNAR_KATOWICE_2008!$AC12</f>
        <v>0.018379629629629628</v>
      </c>
      <c r="AB16" s="3">
        <f>Wynik_I_ZIMNAR_KATOWICE_2008!$J13</f>
        <v>18</v>
      </c>
      <c r="AC16" s="4">
        <f>Wynik_I_ZIMNAR_KATOWICE_2008!$Z13</f>
        <v>0.01775462962962963</v>
      </c>
      <c r="AE16" s="3">
        <f>Wynik_I_ZIMNAR_KATOWICE_2008!$I14</f>
        <v>22</v>
      </c>
      <c r="AF16" s="4">
        <f>Wynik_I_ZIMNAR_KATOWICE_2008!$W14</f>
        <v>0.01840277777777778</v>
      </c>
      <c r="AH16" s="3">
        <f>Wynik_I_ZIMNAR_KATOWICE_2008!$H15</f>
        <v>26</v>
      </c>
      <c r="AI16" s="4">
        <f>Wynik_I_ZIMNAR_KATOWICE_2008!$T15</f>
        <v>0.019351851851851853</v>
      </c>
      <c r="AK16" s="1" t="s">
        <v>38</v>
      </c>
      <c r="AL16" s="2" t="s">
        <v>3</v>
      </c>
      <c r="AN16" s="7" t="str">
        <f>Wynik_I_ZIMNAR_KATOWICE_2008!$C17</f>
        <v>Noszczyk Jarosław</v>
      </c>
      <c r="AO16" s="8">
        <f>Wynik_I_ZIMNAR_KATOWICE_2008!$A17</f>
        <v>14</v>
      </c>
    </row>
    <row r="17" spans="13:44" ht="13.5" thickBot="1">
      <c r="M17" s="17"/>
      <c r="N17" s="18"/>
      <c r="P17" s="10" t="s">
        <v>39</v>
      </c>
      <c r="Q17" s="11">
        <f>Wynik_I_ZIMNAR_KATOWICE_2008!$D9</f>
        <v>0.12015046296296296</v>
      </c>
      <c r="S17" s="5">
        <f>Wynik_I_ZIMNAR_KATOWICE_2008!$N10</f>
        <v>23</v>
      </c>
      <c r="T17" s="6">
        <f>Wynik_I_ZIMNAR_KATOWICE_2008!$AL10</f>
        <v>0.017743055555555557</v>
      </c>
      <c r="V17" s="3">
        <f>Wynik_I_ZIMNAR_KATOWICE_2008!$M11</f>
        <v>20</v>
      </c>
      <c r="W17" s="4">
        <f>Wynik_I_ZIMNAR_KATOWICE_2008!$AI11</f>
        <v>0.016967592592592593</v>
      </c>
      <c r="Y17" s="3">
        <f>Wynik_I_ZIMNAR_KATOWICE_2008!$L12</f>
        <v>24</v>
      </c>
      <c r="Z17" s="4">
        <f>Wynik_I_ZIMNAR_KATOWICE_2008!$AF12</f>
        <v>0.017974537037037035</v>
      </c>
      <c r="AB17" s="3">
        <f>Wynik_I_ZIMNAR_KATOWICE_2008!$K13</f>
        <v>26</v>
      </c>
      <c r="AC17" s="4">
        <f>Wynik_I_ZIMNAR_KATOWICE_2008!$AC13</f>
        <v>0.017453703703703704</v>
      </c>
      <c r="AE17" s="3">
        <f>Wynik_I_ZIMNAR_KATOWICE_2008!$J14</f>
        <v>24</v>
      </c>
      <c r="AF17" s="4">
        <f>Wynik_I_ZIMNAR_KATOWICE_2008!$Z14</f>
        <v>0.01815972222222222</v>
      </c>
      <c r="AH17" s="3">
        <f>Wynik_I_ZIMNAR_KATOWICE_2008!$I15</f>
        <v>25</v>
      </c>
      <c r="AI17" s="4">
        <f>Wynik_I_ZIMNAR_KATOWICE_2008!$W15</f>
        <v>0.018657407407407407</v>
      </c>
      <c r="AK17" s="3">
        <f>Wynik_I_ZIMNAR_KATOWICE_2008!$H16</f>
        <v>30</v>
      </c>
      <c r="AL17" s="4">
        <f>Wynik_I_ZIMNAR_KATOWICE_2008!$T16</f>
        <v>0.02054398148148148</v>
      </c>
      <c r="AN17" s="1" t="s">
        <v>38</v>
      </c>
      <c r="AO17" s="2" t="s">
        <v>3</v>
      </c>
      <c r="AQ17" s="7" t="str">
        <f>Wynik_I_ZIMNAR_KATOWICE_2008!$C18</f>
        <v>Pendolski Franciszek</v>
      </c>
      <c r="AR17" s="8">
        <f>Wynik_I_ZIMNAR_KATOWICE_2008!$A18</f>
        <v>15</v>
      </c>
    </row>
    <row r="18" spans="13:47" ht="13.5" thickBot="1">
      <c r="M18" s="19"/>
      <c r="N18" s="20"/>
      <c r="P18" s="21"/>
      <c r="Q18" s="22"/>
      <c r="S18" s="10" t="s">
        <v>39</v>
      </c>
      <c r="T18" s="11">
        <f>Wynik_I_ZIMNAR_KATOWICE_2008!$D10</f>
        <v>0.12480324074074074</v>
      </c>
      <c r="V18" s="5">
        <f>Wynik_I_ZIMNAR_KATOWICE_2008!$N11</f>
        <v>19</v>
      </c>
      <c r="W18" s="6">
        <f>Wynik_I_ZIMNAR_KATOWICE_2008!$AL11</f>
        <v>0.017152777777777777</v>
      </c>
      <c r="Y18" s="3">
        <f>Wynik_I_ZIMNAR_KATOWICE_2008!$M12</f>
        <v>23</v>
      </c>
      <c r="Z18" s="4">
        <f>Wynik_I_ZIMNAR_KATOWICE_2008!$AI12</f>
        <v>0.017546296296296296</v>
      </c>
      <c r="AB18" s="3">
        <f>Wynik_I_ZIMNAR_KATOWICE_2008!$L13</f>
        <v>19</v>
      </c>
      <c r="AC18" s="4">
        <f>Wynik_I_ZIMNAR_KATOWICE_2008!$AF13</f>
        <v>0.01730324074074074</v>
      </c>
      <c r="AE18" s="3">
        <f>Wynik_I_ZIMNAR_KATOWICE_2008!$K14</f>
        <v>39</v>
      </c>
      <c r="AF18" s="4">
        <f>Wynik_I_ZIMNAR_KATOWICE_2008!$AC14</f>
        <v>0.018958333333333334</v>
      </c>
      <c r="AH18" s="3">
        <f>Wynik_I_ZIMNAR_KATOWICE_2008!$J15</f>
        <v>29</v>
      </c>
      <c r="AI18" s="4">
        <f>Wynik_I_ZIMNAR_KATOWICE_2008!$Z15</f>
        <v>0.01861111111111111</v>
      </c>
      <c r="AK18" s="3">
        <f>Wynik_I_ZIMNAR_KATOWICE_2008!$I16</f>
        <v>33</v>
      </c>
      <c r="AL18" s="4">
        <f>Wynik_I_ZIMNAR_KATOWICE_2008!$W16</f>
        <v>0.019664351851851853</v>
      </c>
      <c r="AN18" s="3">
        <f>Wynik_I_ZIMNAR_KATOWICE_2008!$H17</f>
        <v>17</v>
      </c>
      <c r="AO18" s="4">
        <f>Wynik_I_ZIMNAR_KATOWICE_2008!$T17</f>
        <v>0.018032407407407407</v>
      </c>
      <c r="AQ18" s="1" t="s">
        <v>38</v>
      </c>
      <c r="AR18" s="2" t="s">
        <v>3</v>
      </c>
      <c r="AT18" s="7" t="str">
        <f>Wynik_I_ZIMNAR_KATOWICE_2008!$C19</f>
        <v>Cichos Edward</v>
      </c>
      <c r="AU18" s="8">
        <f>Wynik_I_ZIMNAR_KATOWICE_2008!$A19</f>
        <v>16</v>
      </c>
    </row>
    <row r="19" spans="16:50" ht="13.5" thickBot="1">
      <c r="P19" s="21"/>
      <c r="Q19" s="22"/>
      <c r="S19" s="21"/>
      <c r="T19" s="22"/>
      <c r="V19" s="10" t="s">
        <v>39</v>
      </c>
      <c r="W19" s="11">
        <f>Wynik_I_ZIMNAR_KATOWICE_2008!$D11</f>
        <v>0.12576388888888887</v>
      </c>
      <c r="Y19" s="5">
        <f>Wynik_I_ZIMNAR_KATOWICE_2008!$N12</f>
        <v>25</v>
      </c>
      <c r="Z19" s="6">
        <f>Wynik_I_ZIMNAR_KATOWICE_2008!$AL12</f>
        <v>0.018391203703703705</v>
      </c>
      <c r="AB19" s="3">
        <f>Wynik_I_ZIMNAR_KATOWICE_2008!$M13</f>
        <v>27</v>
      </c>
      <c r="AC19" s="4">
        <f>Wynik_I_ZIMNAR_KATOWICE_2008!$AI13</f>
        <v>0.01810185185185185</v>
      </c>
      <c r="AE19" s="3">
        <f>Wynik_I_ZIMNAR_KATOWICE_2008!$L14</f>
        <v>28</v>
      </c>
      <c r="AF19" s="4">
        <f>Wynik_I_ZIMNAR_KATOWICE_2008!$AF14</f>
        <v>0.01855324074074074</v>
      </c>
      <c r="AH19" s="3">
        <f>Wynik_I_ZIMNAR_KATOWICE_2008!$K15</f>
        <v>32</v>
      </c>
      <c r="AI19" s="4">
        <f>Wynik_I_ZIMNAR_KATOWICE_2008!$AC15</f>
        <v>0.018287037037037036</v>
      </c>
      <c r="AK19" s="3">
        <f>Wynik_I_ZIMNAR_KATOWICE_2008!$J16</f>
        <v>36</v>
      </c>
      <c r="AL19" s="4">
        <f>Wynik_I_ZIMNAR_KATOWICE_2008!$Z16</f>
        <v>0.019537037037037037</v>
      </c>
      <c r="AN19" s="3">
        <f>Wynik_I_ZIMNAR_KATOWICE_2008!$I17</f>
        <v>28</v>
      </c>
      <c r="AO19" s="4">
        <f>Wynik_I_ZIMNAR_KATOWICE_2008!$W17</f>
        <v>0.01884259259259259</v>
      </c>
      <c r="AQ19" s="3">
        <f>Wynik_I_ZIMNAR_KATOWICE_2008!$H18</f>
        <v>37</v>
      </c>
      <c r="AR19" s="4">
        <f>Wynik_I_ZIMNAR_KATOWICE_2008!$T18</f>
        <v>0.021550925925925928</v>
      </c>
      <c r="AT19" s="1" t="s">
        <v>38</v>
      </c>
      <c r="AU19" s="2" t="s">
        <v>3</v>
      </c>
      <c r="AW19" s="7" t="str">
        <f>Wynik_I_ZIMNAR_KATOWICE_2008!$C20</f>
        <v>Ciesiółka Marian</v>
      </c>
      <c r="AX19" s="8">
        <f>Wynik_I_ZIMNAR_KATOWICE_2008!$A20</f>
        <v>17</v>
      </c>
    </row>
    <row r="20" spans="16:53" ht="13.5" thickBot="1">
      <c r="P20" s="23"/>
      <c r="Q20" s="24"/>
      <c r="S20" s="21"/>
      <c r="T20" s="22"/>
      <c r="V20" s="21"/>
      <c r="W20" s="22"/>
      <c r="Y20" s="10" t="s">
        <v>39</v>
      </c>
      <c r="Z20" s="11">
        <f>Wynik_I_ZIMNAR_KATOWICE_2008!$D12</f>
        <v>0.1295138888888889</v>
      </c>
      <c r="AB20" s="5">
        <f>Wynik_I_ZIMNAR_KATOWICE_2008!$N13</f>
        <v>28</v>
      </c>
      <c r="AC20" s="6">
        <f>Wynik_I_ZIMNAR_KATOWICE_2008!$AL13</f>
        <v>0.019143518518518518</v>
      </c>
      <c r="AE20" s="3">
        <f>Wynik_I_ZIMNAR_KATOWICE_2008!$M14</f>
        <v>34</v>
      </c>
      <c r="AF20" s="4">
        <f>Wynik_I_ZIMNAR_KATOWICE_2008!$AI14</f>
        <v>0.020023148148148148</v>
      </c>
      <c r="AH20" s="3">
        <f>Wynik_I_ZIMNAR_KATOWICE_2008!$L15</f>
        <v>29</v>
      </c>
      <c r="AI20" s="4">
        <f>Wynik_I_ZIMNAR_KATOWICE_2008!$AF15</f>
        <v>0.018599537037037036</v>
      </c>
      <c r="AK20" s="3">
        <f>Wynik_I_ZIMNAR_KATOWICE_2008!$K16</f>
        <v>38</v>
      </c>
      <c r="AL20" s="4">
        <f>Wynik_I_ZIMNAR_KATOWICE_2008!$AC16</f>
        <v>0.018935185185185183</v>
      </c>
      <c r="AN20" s="3">
        <f>Wynik_I_ZIMNAR_KATOWICE_2008!$J17</f>
        <v>49</v>
      </c>
      <c r="AO20" s="4">
        <f>Wynik_I_ZIMNAR_KATOWICE_2008!$Z17</f>
        <v>0.021226851851851854</v>
      </c>
      <c r="AQ20" s="3">
        <f>Wynik_I_ZIMNAR_KATOWICE_2008!$I18</f>
        <v>36</v>
      </c>
      <c r="AR20" s="4">
        <f>Wynik_I_ZIMNAR_KATOWICE_2008!$W18</f>
        <v>0.020335648148148148</v>
      </c>
      <c r="AT20" s="3">
        <f>Wynik_I_ZIMNAR_KATOWICE_2008!$H19</f>
        <v>31</v>
      </c>
      <c r="AU20" s="4">
        <f>Wynik_I_ZIMNAR_KATOWICE_2008!$T19</f>
        <v>0.020833333333333332</v>
      </c>
      <c r="AW20" s="1" t="s">
        <v>38</v>
      </c>
      <c r="AX20" s="2" t="s">
        <v>3</v>
      </c>
      <c r="AZ20" s="7" t="str">
        <f>Wynik_I_ZIMNAR_KATOWICE_2008!$C21</f>
        <v>Kolonko Justyna</v>
      </c>
      <c r="BA20" s="8">
        <f>Wynik_I_ZIMNAR_KATOWICE_2008!$A21</f>
        <v>18</v>
      </c>
    </row>
    <row r="21" spans="19:56" ht="13.5" thickBot="1">
      <c r="S21" s="23"/>
      <c r="T21" s="24"/>
      <c r="V21" s="21"/>
      <c r="W21" s="22"/>
      <c r="Y21" s="21"/>
      <c r="Z21" s="22"/>
      <c r="AB21" s="10" t="s">
        <v>39</v>
      </c>
      <c r="AC21" s="11">
        <f>Wynik_I_ZIMNAR_KATOWICE_2008!$D13</f>
        <v>0.13015046296296295</v>
      </c>
      <c r="AE21" s="5">
        <f>Wynik_I_ZIMNAR_KATOWICE_2008!$N14</f>
        <v>35</v>
      </c>
      <c r="AF21" s="6">
        <f>Wynik_I_ZIMNAR_KATOWICE_2008!$AL14</f>
        <v>0.019664351851851853</v>
      </c>
      <c r="AH21" s="3">
        <f>Wynik_I_ZIMNAR_KATOWICE_2008!$M15</f>
        <v>30</v>
      </c>
      <c r="AI21" s="4">
        <f>Wynik_I_ZIMNAR_KATOWICE_2008!$AI15</f>
        <v>0.01916666666666667</v>
      </c>
      <c r="AK21" s="3">
        <f>Wynik_I_ZIMNAR_KATOWICE_2008!$L16</f>
        <v>30</v>
      </c>
      <c r="AL21" s="4">
        <f>Wynik_I_ZIMNAR_KATOWICE_2008!$AF16</f>
        <v>0.01892361111111111</v>
      </c>
      <c r="AN21" s="3">
        <f>Wynik_I_ZIMNAR_KATOWICE_2008!$K17</f>
        <v>67</v>
      </c>
      <c r="AO21" s="4">
        <f>Wynik_I_ZIMNAR_KATOWICE_2008!$AC17</f>
        <v>0.02428240740740741</v>
      </c>
      <c r="AQ21" s="3">
        <f>Wynik_I_ZIMNAR_KATOWICE_2008!$J18</f>
        <v>34</v>
      </c>
      <c r="AR21" s="4">
        <f>Wynik_I_ZIMNAR_KATOWICE_2008!$Z18</f>
        <v>0.019525462962962963</v>
      </c>
      <c r="AT21" s="3">
        <f>Wynik_I_ZIMNAR_KATOWICE_2008!$I19</f>
        <v>39</v>
      </c>
      <c r="AU21" s="4">
        <f>Wynik_I_ZIMNAR_KATOWICE_2008!$W19</f>
        <v>0.020555555555555556</v>
      </c>
      <c r="AW21" s="3">
        <f>Wynik_I_ZIMNAR_KATOWICE_2008!$H20</f>
        <v>33</v>
      </c>
      <c r="AX21" s="4">
        <f>Wynik_I_ZIMNAR_KATOWICE_2008!$T20</f>
        <v>0.021215277777777777</v>
      </c>
      <c r="AZ21" s="1" t="s">
        <v>38</v>
      </c>
      <c r="BA21" s="2" t="s">
        <v>3</v>
      </c>
      <c r="BC21" s="7" t="str">
        <f>Wynik_I_ZIMNAR_KATOWICE_2008!$C22</f>
        <v>Michnol Arnold</v>
      </c>
      <c r="BD21" s="8">
        <f>Wynik_I_ZIMNAR_KATOWICE_2008!$A22</f>
        <v>19</v>
      </c>
    </row>
    <row r="22" spans="22:59" ht="13.5" thickBot="1">
      <c r="V22" s="23"/>
      <c r="W22" s="24"/>
      <c r="Y22" s="21"/>
      <c r="Z22" s="22"/>
      <c r="AB22" s="21"/>
      <c r="AC22" s="22"/>
      <c r="AE22" s="10" t="s">
        <v>39</v>
      </c>
      <c r="AF22" s="11">
        <f>Wynik_I_ZIMNAR_KATOWICE_2008!$D14</f>
        <v>0.13292824074074075</v>
      </c>
      <c r="AH22" s="5">
        <f>Wynik_I_ZIMNAR_KATOWICE_2008!$N15</f>
        <v>38</v>
      </c>
      <c r="AI22" s="6">
        <f>Wynik_I_ZIMNAR_KATOWICE_2008!$AL15</f>
        <v>0.02037037037037037</v>
      </c>
      <c r="AK22" s="3">
        <f>Wynik_I_ZIMNAR_KATOWICE_2008!$M16</f>
        <v>28</v>
      </c>
      <c r="AL22" s="4">
        <f>Wynik_I_ZIMNAR_KATOWICE_2008!$AI16</f>
        <v>0.018703703703703705</v>
      </c>
      <c r="AN22" s="3">
        <f>Wynik_I_ZIMNAR_KATOWICE_2008!$L17</f>
        <v>27</v>
      </c>
      <c r="AO22" s="4">
        <f>Wynik_I_ZIMNAR_KATOWICE_2008!$AF17</f>
        <v>0.018275462962962962</v>
      </c>
      <c r="AQ22" s="3">
        <f>Wynik_I_ZIMNAR_KATOWICE_2008!$K18</f>
        <v>40</v>
      </c>
      <c r="AR22" s="4">
        <f>Wynik_I_ZIMNAR_KATOWICE_2008!$AC18</f>
        <v>0.019247685185185184</v>
      </c>
      <c r="AT22" s="3">
        <f>Wynik_I_ZIMNAR_KATOWICE_2008!$J19</f>
        <v>48</v>
      </c>
      <c r="AU22" s="4">
        <f>Wynik_I_ZIMNAR_KATOWICE_2008!$Z19</f>
        <v>0.021099537037037038</v>
      </c>
      <c r="AW22" s="3">
        <f>Wynik_I_ZIMNAR_KATOWICE_2008!$I20</f>
        <v>40</v>
      </c>
      <c r="AX22" s="4">
        <f>Wynik_I_ZIMNAR_KATOWICE_2008!$W20</f>
        <v>0.020590277777777777</v>
      </c>
      <c r="AZ22" s="3">
        <f>Wynik_I_ZIMNAR_KATOWICE_2008!$H21</f>
        <v>39</v>
      </c>
      <c r="BA22" s="4">
        <f>Wynik_I_ZIMNAR_KATOWICE_2008!$T21</f>
        <v>0.022673611111111113</v>
      </c>
      <c r="BC22" s="1" t="s">
        <v>38</v>
      </c>
      <c r="BD22" s="2" t="s">
        <v>3</v>
      </c>
      <c r="BF22" s="7" t="str">
        <f>Wynik_I_ZIMNAR_KATOWICE_2008!$C23</f>
        <v>Pilawska Anna</v>
      </c>
      <c r="BG22" s="8">
        <f>Wynik_I_ZIMNAR_KATOWICE_2008!$A23</f>
        <v>20</v>
      </c>
    </row>
    <row r="23" spans="25:62" ht="13.5" thickBot="1">
      <c r="Y23" s="23"/>
      <c r="Z23" s="24"/>
      <c r="AB23" s="21"/>
      <c r="AC23" s="22"/>
      <c r="AH23" s="10" t="s">
        <v>39</v>
      </c>
      <c r="AI23" s="11">
        <f>Wynik_I_ZIMNAR_KATOWICE_2008!$D15</f>
        <v>0.13304398148148147</v>
      </c>
      <c r="AK23" s="5">
        <f>Wynik_I_ZIMNAR_KATOWICE_2008!$N16</f>
        <v>36</v>
      </c>
      <c r="AL23" s="6">
        <f>Wynik_I_ZIMNAR_KATOWICE_2008!$AL16</f>
        <v>0.019675925925925927</v>
      </c>
      <c r="AN23" s="3">
        <f>Wynik_I_ZIMNAR_KATOWICE_2008!$M17</f>
        <v>25</v>
      </c>
      <c r="AO23" s="4">
        <f>Wynik_I_ZIMNAR_KATOWICE_2008!$AI17</f>
        <v>0.017719907407407406</v>
      </c>
      <c r="AQ23" s="3">
        <f>Wynik_I_ZIMNAR_KATOWICE_2008!$L18</f>
        <v>41</v>
      </c>
      <c r="AR23" s="4">
        <f>Wynik_I_ZIMNAR_KATOWICE_2008!$AF18</f>
        <v>0.020810185185185185</v>
      </c>
      <c r="AT23" s="3">
        <f>Wynik_I_ZIMNAR_KATOWICE_2008!$K19</f>
        <v>47</v>
      </c>
      <c r="AU23" s="4">
        <f>Wynik_I_ZIMNAR_KATOWICE_2008!$AC19</f>
        <v>0.019849537037037037</v>
      </c>
      <c r="AW23" s="3">
        <f>Wynik_I_ZIMNAR_KATOWICE_2008!$J20</f>
        <v>47</v>
      </c>
      <c r="AX23" s="4">
        <f>Wynik_I_ZIMNAR_KATOWICE_2008!$Z20</f>
        <v>0.021053240740740744</v>
      </c>
      <c r="AZ23" s="3">
        <f>Wynik_I_ZIMNAR_KATOWICE_2008!$I21</f>
        <v>45</v>
      </c>
      <c r="BA23" s="4">
        <f>Wynik_I_ZIMNAR_KATOWICE_2008!$W21</f>
        <v>0.02245370370370371</v>
      </c>
      <c r="BC23" s="3">
        <f>Wynik_I_ZIMNAR_KATOWICE_2008!$H22</f>
        <v>49</v>
      </c>
      <c r="BD23" s="4">
        <f>Wynik_I_ZIMNAR_KATOWICE_2008!$T22</f>
        <v>0.025486111111111112</v>
      </c>
      <c r="BF23" s="1" t="s">
        <v>38</v>
      </c>
      <c r="BG23" s="2" t="s">
        <v>3</v>
      </c>
      <c r="BI23" s="7" t="str">
        <f>Wynik_I_ZIMNAR_KATOWICE_2008!$C24</f>
        <v>Nowak Andrzej</v>
      </c>
      <c r="BJ23" s="8">
        <f>Wynik_I_ZIMNAR_KATOWICE_2008!$A24</f>
        <v>21</v>
      </c>
    </row>
    <row r="24" spans="28:65" ht="13.5" thickBot="1">
      <c r="AB24" s="21"/>
      <c r="AC24" s="22"/>
      <c r="AK24" s="10" t="s">
        <v>39</v>
      </c>
      <c r="AL24" s="11">
        <f>Wynik_I_ZIMNAR_KATOWICE_2008!$D16</f>
        <v>0.13598379629629628</v>
      </c>
      <c r="AN24" s="5">
        <f>Wynik_I_ZIMNAR_KATOWICE_2008!$N17</f>
        <v>27</v>
      </c>
      <c r="AO24" s="6">
        <f>Wynik_I_ZIMNAR_KATOWICE_2008!$AL17</f>
        <v>0.018645833333333334</v>
      </c>
      <c r="AQ24" s="3">
        <f>Wynik_I_ZIMNAR_KATOWICE_2008!$M18</f>
        <v>35</v>
      </c>
      <c r="AR24" s="4">
        <f>Wynik_I_ZIMNAR_KATOWICE_2008!$AI18</f>
        <v>0.020023148148148148</v>
      </c>
      <c r="AT24" s="3">
        <f>Wynik_I_ZIMNAR_KATOWICE_2008!$L19</f>
        <v>34</v>
      </c>
      <c r="AU24" s="4">
        <f>Wynik_I_ZIMNAR_KATOWICE_2008!$AF19</f>
        <v>0.020150462962962964</v>
      </c>
      <c r="AW24" s="3">
        <f>Wynik_I_ZIMNAR_KATOWICE_2008!$K20</f>
        <v>55</v>
      </c>
      <c r="AX24" s="4">
        <f>Wynik_I_ZIMNAR_KATOWICE_2008!$AC20</f>
        <v>0.02079861111111111</v>
      </c>
      <c r="AZ24" s="3">
        <f>Wynik_I_ZIMNAR_KATOWICE_2008!$J21</f>
        <v>55</v>
      </c>
      <c r="BA24" s="4">
        <f>Wynik_I_ZIMNAR_KATOWICE_2008!$Z21</f>
        <v>0.022511574074074073</v>
      </c>
      <c r="BC24" s="3">
        <f>Wynik_I_ZIMNAR_KATOWICE_2008!$I22</f>
        <v>53</v>
      </c>
      <c r="BD24" s="4">
        <f>Wynik_I_ZIMNAR_KATOWICE_2008!$W22</f>
        <v>0.024814814814814817</v>
      </c>
      <c r="BF24" s="3">
        <f>Wynik_I_ZIMNAR_KATOWICE_2008!$H23</f>
        <v>53</v>
      </c>
      <c r="BG24" s="4">
        <f>Wynik_I_ZIMNAR_KATOWICE_2008!$T23</f>
        <v>0.029456018518518517</v>
      </c>
      <c r="BI24" s="1" t="s">
        <v>38</v>
      </c>
      <c r="BJ24" s="2" t="s">
        <v>3</v>
      </c>
      <c r="BL24" s="7" t="str">
        <f>Wynik_I_ZIMNAR_KATOWICE_2008!$C25</f>
        <v>Jagieła Adam</v>
      </c>
      <c r="BM24" s="8">
        <f>Wynik_I_ZIMNAR_KATOWICE_2008!$A25</f>
        <v>22</v>
      </c>
    </row>
    <row r="25" spans="28:68" ht="13.5" thickBot="1">
      <c r="AB25" s="23"/>
      <c r="AC25" s="24"/>
      <c r="AN25" s="10" t="s">
        <v>39</v>
      </c>
      <c r="AO25" s="11">
        <f>Wynik_I_ZIMNAR_KATOWICE_2008!$D17</f>
        <v>0.13702546296296297</v>
      </c>
      <c r="AQ25" s="5">
        <f>Wynik_I_ZIMNAR_KATOWICE_2008!$N18</f>
        <v>46</v>
      </c>
      <c r="AR25" s="6">
        <f>Wynik_I_ZIMNAR_KATOWICE_2008!$AL18</f>
        <v>0.021689814814814815</v>
      </c>
      <c r="AT25" s="3">
        <f>Wynik_I_ZIMNAR_KATOWICE_2008!$M19</f>
        <v>39</v>
      </c>
      <c r="AU25" s="4">
        <f>Wynik_I_ZIMNAR_KATOWICE_2008!$AI19</f>
        <v>0.02011574074074074</v>
      </c>
      <c r="AW25" s="3">
        <f>Wynik_I_ZIMNAR_KATOWICE_2008!$L20</f>
        <v>36</v>
      </c>
      <c r="AX25" s="4">
        <f>Wynik_I_ZIMNAR_KATOWICE_2008!$AF20</f>
        <v>0.020405092592592593</v>
      </c>
      <c r="AZ25" s="3">
        <f>Wynik_I_ZIMNAR_KATOWICE_2008!$K21</f>
        <v>62</v>
      </c>
      <c r="BA25" s="4">
        <f>Wynik_I_ZIMNAR_KATOWICE_2008!$AC21</f>
        <v>0.02172453703703704</v>
      </c>
      <c r="BC25" s="3">
        <f>Wynik_I_ZIMNAR_KATOWICE_2008!$J22</f>
        <v>56</v>
      </c>
      <c r="BD25" s="4">
        <f>Wynik_I_ZIMNAR_KATOWICE_2008!$Z22</f>
        <v>0.02269675925925926</v>
      </c>
      <c r="BF25" s="3">
        <f>Wynik_I_ZIMNAR_KATOWICE_2008!$I23</f>
        <v>60</v>
      </c>
      <c r="BG25" s="4">
        <f>Wynik_I_ZIMNAR_KATOWICE_2008!$W23</f>
        <v>0.029050925925925928</v>
      </c>
      <c r="BI25" s="3">
        <f>Wynik_I_ZIMNAR_KATOWICE_2008!$H24</f>
        <v>2</v>
      </c>
      <c r="BJ25" s="4">
        <f>Wynik_I_ZIMNAR_KATOWICE_2008!$T24</f>
        <v>0.014328703703703703</v>
      </c>
      <c r="BL25" s="1" t="s">
        <v>38</v>
      </c>
      <c r="BM25" s="2" t="s">
        <v>3</v>
      </c>
      <c r="BO25" s="7" t="str">
        <f>Wynik_I_ZIMNAR_KATOWICE_2008!$C26</f>
        <v>Janota Jan</v>
      </c>
      <c r="BP25" s="8">
        <f>Wynik_I_ZIMNAR_KATOWICE_2008!$A26</f>
        <v>23</v>
      </c>
    </row>
    <row r="26" spans="43:71" ht="13.5" thickBot="1">
      <c r="AQ26" s="10" t="s">
        <v>39</v>
      </c>
      <c r="AR26" s="11">
        <f>Wynik_I_ZIMNAR_KATOWICE_2008!$D18</f>
        <v>0.14318287037037036</v>
      </c>
      <c r="AT26" s="5">
        <f>Wynik_I_ZIMNAR_KATOWICE_2008!$N19</f>
        <v>42</v>
      </c>
      <c r="AU26" s="6">
        <f>Wynik_I_ZIMNAR_KATOWICE_2008!$AL19</f>
        <v>0.020671296296296295</v>
      </c>
      <c r="AW26" s="3">
        <f>Wynik_I_ZIMNAR_KATOWICE_2008!$M20</f>
        <v>45</v>
      </c>
      <c r="AX26" s="4">
        <f>Wynik_I_ZIMNAR_KATOWICE_2008!$AI20</f>
        <v>0.020625</v>
      </c>
      <c r="AZ26" s="3">
        <f>Wynik_I_ZIMNAR_KATOWICE_2008!$L21</f>
        <v>49</v>
      </c>
      <c r="BA26" s="4">
        <f>Wynik_I_ZIMNAR_KATOWICE_2008!$AF21</f>
        <v>0.021979166666666664</v>
      </c>
      <c r="BC26" s="3">
        <f>Wynik_I_ZIMNAR_KATOWICE_2008!$K22</f>
        <v>65</v>
      </c>
      <c r="BD26" s="4">
        <f>Wynik_I_ZIMNAR_KATOWICE_2008!$AC22</f>
        <v>0.022546296296296297</v>
      </c>
      <c r="BF26" s="3">
        <f>Wynik_I_ZIMNAR_KATOWICE_2008!$J23</f>
        <v>65</v>
      </c>
      <c r="BG26" s="4">
        <f>Wynik_I_ZIMNAR_KATOWICE_2008!$Z23</f>
        <v>0.029629629629629627</v>
      </c>
      <c r="BI26" s="3">
        <f>Wynik_I_ZIMNAR_KATOWICE_2008!$I24</f>
        <v>1</v>
      </c>
      <c r="BJ26" s="4">
        <f>Wynik_I_ZIMNAR_KATOWICE_2008!$W24</f>
        <v>0.014224537037037037</v>
      </c>
      <c r="BL26" s="3">
        <f>Wynik_I_ZIMNAR_KATOWICE_2008!$H25</f>
        <v>0</v>
      </c>
      <c r="BM26" s="4">
        <f>Wynik_I_ZIMNAR_KATOWICE_2008!$T25</f>
        <v>0</v>
      </c>
      <c r="BO26" s="1" t="s">
        <v>38</v>
      </c>
      <c r="BP26" s="2" t="s">
        <v>3</v>
      </c>
      <c r="BR26" s="7" t="str">
        <f>Wynik_I_ZIMNAR_KATOWICE_2008!$C27</f>
        <v>Turza Bogusław</v>
      </c>
      <c r="BS26" s="8">
        <f>Wynik_I_ZIMNAR_KATOWICE_2008!$A27</f>
        <v>24</v>
      </c>
    </row>
    <row r="27" spans="46:74" ht="13.5" thickBot="1">
      <c r="AT27" s="10" t="s">
        <v>39</v>
      </c>
      <c r="AU27" s="11">
        <f>Wynik_I_ZIMNAR_KATOWICE_2008!$D19</f>
        <v>0.14327546296296298</v>
      </c>
      <c r="AW27" s="5">
        <f>Wynik_I_ZIMNAR_KATOWICE_2008!$N20</f>
        <v>49</v>
      </c>
      <c r="AX27" s="6">
        <f>Wynik_I_ZIMNAR_KATOWICE_2008!$AL20</f>
        <v>0.02207175925925926</v>
      </c>
      <c r="AZ27" s="3">
        <f>Wynik_I_ZIMNAR_KATOWICE_2008!$M21</f>
        <v>58</v>
      </c>
      <c r="BA27" s="4">
        <f>Wynik_I_ZIMNAR_KATOWICE_2008!$AI21</f>
        <v>0.023923611111111114</v>
      </c>
      <c r="BC27" s="3">
        <f>Wynik_I_ZIMNAR_KATOWICE_2008!$L22</f>
        <v>54</v>
      </c>
      <c r="BD27" s="4">
        <f>Wynik_I_ZIMNAR_KATOWICE_2008!$AF22</f>
        <v>0.022372685185185186</v>
      </c>
      <c r="BF27" s="3">
        <f>Wynik_I_ZIMNAR_KATOWICE_2008!$K23</f>
        <v>68</v>
      </c>
      <c r="BG27" s="4">
        <f>Wynik_I_ZIMNAR_KATOWICE_2008!$AC23</f>
        <v>0.02820601851851852</v>
      </c>
      <c r="BI27" s="3">
        <f>Wynik_I_ZIMNAR_KATOWICE_2008!$J24</f>
        <v>0</v>
      </c>
      <c r="BJ27" s="4">
        <f>Wynik_I_ZIMNAR_KATOWICE_2008!$Z24</f>
        <v>0</v>
      </c>
      <c r="BL27" s="3">
        <f>Wynik_I_ZIMNAR_KATOWICE_2008!$I25</f>
        <v>2</v>
      </c>
      <c r="BM27" s="4">
        <f>Wynik_I_ZIMNAR_KATOWICE_2008!$W25</f>
        <v>0.014560185185185183</v>
      </c>
      <c r="BO27" s="3">
        <f>Wynik_I_ZIMNAR_KATOWICE_2008!$H26</f>
        <v>1</v>
      </c>
      <c r="BP27" s="4">
        <f>Wynik_I_ZIMNAR_KATOWICE_2008!$T26</f>
        <v>0.014166666666666666</v>
      </c>
      <c r="BR27" s="1" t="s">
        <v>38</v>
      </c>
      <c r="BS27" s="2" t="s">
        <v>3</v>
      </c>
      <c r="BU27" s="7" t="str">
        <f>Wynik_I_ZIMNAR_KATOWICE_2008!$C28</f>
        <v>Dębiński Robert</v>
      </c>
      <c r="BV27" s="8">
        <f>Wynik_I_ZIMNAR_KATOWICE_2008!$A28</f>
        <v>25</v>
      </c>
    </row>
    <row r="28" spans="49:83" ht="13.5" thickBot="1">
      <c r="AW28" s="10" t="s">
        <v>39</v>
      </c>
      <c r="AX28" s="11">
        <f>Wynik_I_ZIMNAR_KATOWICE_2008!$D20</f>
        <v>0.14675925925925926</v>
      </c>
      <c r="AZ28" s="5">
        <f>Wynik_I_ZIMNAR_KATOWICE_2008!$N21</f>
        <v>57</v>
      </c>
      <c r="BA28" s="6">
        <f>Wynik_I_ZIMNAR_KATOWICE_2008!$AL21</f>
        <v>0.023622685185185188</v>
      </c>
      <c r="BC28" s="3">
        <f>Wynik_I_ZIMNAR_KATOWICE_2008!$M22</f>
        <v>55</v>
      </c>
      <c r="BD28" s="4">
        <f>Wynik_I_ZIMNAR_KATOWICE_2008!$AI22</f>
        <v>0.02246527777777778</v>
      </c>
      <c r="BF28" s="3">
        <f>Wynik_I_ZIMNAR_KATOWICE_2008!$L23</f>
        <v>61</v>
      </c>
      <c r="BG28" s="4">
        <f>Wynik_I_ZIMNAR_KATOWICE_2008!$AF23</f>
        <v>0.027696759259259258</v>
      </c>
      <c r="BI28" s="3">
        <f>Wynik_I_ZIMNAR_KATOWICE_2008!$K24</f>
        <v>2</v>
      </c>
      <c r="BJ28" s="4">
        <f>Wynik_I_ZIMNAR_KATOWICE_2008!$AC24</f>
        <v>0.014131944444444445</v>
      </c>
      <c r="BL28" s="3">
        <f>Wynik_I_ZIMNAR_KATOWICE_2008!$J25</f>
        <v>2</v>
      </c>
      <c r="BM28" s="4">
        <f>Wynik_I_ZIMNAR_KATOWICE_2008!$Z25</f>
        <v>0.014560185185185183</v>
      </c>
      <c r="BO28" s="3">
        <f>Wynik_I_ZIMNAR_KATOWICE_2008!$I26</f>
        <v>4</v>
      </c>
      <c r="BP28" s="4">
        <f>Wynik_I_ZIMNAR_KATOWICE_2008!$W26</f>
        <v>0.014930555555555556</v>
      </c>
      <c r="BR28" s="3">
        <f>Wynik_I_ZIMNAR_KATOWICE_2008!$H27</f>
        <v>0</v>
      </c>
      <c r="BS28" s="4">
        <f>Wynik_I_ZIMNAR_KATOWICE_2008!$T27</f>
        <v>0</v>
      </c>
      <c r="BU28" s="1" t="s">
        <v>38</v>
      </c>
      <c r="BV28" s="2" t="s">
        <v>3</v>
      </c>
      <c r="BX28" s="7" t="str">
        <f>Wynik_I_ZIMNAR_KATOWICE_2008!$C29</f>
        <v>Szudy Katarzyna</v>
      </c>
      <c r="BY28" s="8">
        <f>Wynik_I_ZIMNAR_KATOWICE_2008!$A29</f>
        <v>26</v>
      </c>
      <c r="CD28" s="23"/>
      <c r="CE28" s="23"/>
    </row>
    <row r="29" spans="52:86" ht="13.5" thickBot="1">
      <c r="AZ29" s="10" t="s">
        <v>39</v>
      </c>
      <c r="BA29" s="11">
        <f>Wynik_I_ZIMNAR_KATOWICE_2008!$D21</f>
        <v>0.15888888888888889</v>
      </c>
      <c r="BC29" s="5">
        <f>Wynik_I_ZIMNAR_KATOWICE_2008!$N22</f>
        <v>53</v>
      </c>
      <c r="BD29" s="6">
        <f>Wynik_I_ZIMNAR_KATOWICE_2008!$AL22</f>
        <v>0.02262731481481482</v>
      </c>
      <c r="BF29" s="3">
        <f>Wynik_I_ZIMNAR_KATOWICE_2008!$M23</f>
        <v>61</v>
      </c>
      <c r="BG29" s="4">
        <f>Wynik_I_ZIMNAR_KATOWICE_2008!$AI23</f>
        <v>0.030034722222222223</v>
      </c>
      <c r="BI29" s="3">
        <f>Wynik_I_ZIMNAR_KATOWICE_2008!$L24</f>
        <v>1</v>
      </c>
      <c r="BJ29" s="4">
        <f>Wynik_I_ZIMNAR_KATOWICE_2008!$AF24</f>
        <v>0.013877314814814815</v>
      </c>
      <c r="BL29" s="3">
        <f>Wynik_I_ZIMNAR_KATOWICE_2008!$K25</f>
        <v>3</v>
      </c>
      <c r="BM29" s="4">
        <f>Wynik_I_ZIMNAR_KATOWICE_2008!$AC25</f>
        <v>0.014155092592592592</v>
      </c>
      <c r="BO29" s="3">
        <f>Wynik_I_ZIMNAR_KATOWICE_2008!$J26</f>
        <v>1</v>
      </c>
      <c r="BP29" s="4">
        <f>Wynik_I_ZIMNAR_KATOWICE_2008!$Z26</f>
        <v>0.014363425925925925</v>
      </c>
      <c r="BR29" s="3">
        <f>Wynik_I_ZIMNAR_KATOWICE_2008!$I27</f>
        <v>7</v>
      </c>
      <c r="BS29" s="4">
        <f>Wynik_I_ZIMNAR_KATOWICE_2008!$W27</f>
        <v>0.01511574074074074</v>
      </c>
      <c r="BU29" s="3">
        <f>Wynik_I_ZIMNAR_KATOWICE_2008!$H28</f>
        <v>22</v>
      </c>
      <c r="BV29" s="4">
        <f>Wynik_I_ZIMNAR_KATOWICE_2008!$T28</f>
        <v>0.018287037037037036</v>
      </c>
      <c r="BX29" s="1" t="s">
        <v>38</v>
      </c>
      <c r="BY29" s="2" t="s">
        <v>3</v>
      </c>
      <c r="CA29" s="7" t="str">
        <f>Wynik_I_ZIMNAR_KATOWICE_2008!$C30</f>
        <v>Kandziora Andrzej</v>
      </c>
      <c r="CB29" s="8">
        <f>Wynik_I_ZIMNAR_KATOWICE_2008!$A30</f>
        <v>27</v>
      </c>
      <c r="CG29" s="23"/>
      <c r="CH29" s="23"/>
    </row>
    <row r="30" spans="55:89" ht="13.5" thickBot="1">
      <c r="BC30" s="10" t="s">
        <v>39</v>
      </c>
      <c r="BD30" s="11">
        <f>Wynik_I_ZIMNAR_KATOWICE_2008!$D22</f>
        <v>0.16300925925925927</v>
      </c>
      <c r="BF30" s="5">
        <f>Wynik_I_ZIMNAR_KATOWICE_2008!$N23</f>
        <v>66</v>
      </c>
      <c r="BG30" s="6">
        <f>Wynik_I_ZIMNAR_KATOWICE_2008!$AL23</f>
        <v>0.027071759259259257</v>
      </c>
      <c r="BI30" s="3">
        <f>Wynik_I_ZIMNAR_KATOWICE_2008!$M24</f>
        <v>1</v>
      </c>
      <c r="BJ30" s="4">
        <f>Wynik_I_ZIMNAR_KATOWICE_2008!$AI24</f>
        <v>0.013900462962962962</v>
      </c>
      <c r="BL30" s="3">
        <f>Wynik_I_ZIMNAR_KATOWICE_2008!$L25</f>
        <v>2</v>
      </c>
      <c r="BM30" s="4">
        <f>Wynik_I_ZIMNAR_KATOWICE_2008!$AF25</f>
        <v>0.014212962962962962</v>
      </c>
      <c r="BO30" s="3">
        <f>Wynik_I_ZIMNAR_KATOWICE_2008!$K26</f>
        <v>1</v>
      </c>
      <c r="BP30" s="4">
        <f>Wynik_I_ZIMNAR_KATOWICE_2008!$AC26</f>
        <v>0.0140625</v>
      </c>
      <c r="BR30" s="3">
        <f>Wynik_I_ZIMNAR_KATOWICE_2008!$J27</f>
        <v>3</v>
      </c>
      <c r="BS30" s="4">
        <f>Wynik_I_ZIMNAR_KATOWICE_2008!$Z27</f>
        <v>0.014814814814814814</v>
      </c>
      <c r="BU30" s="3">
        <f>Wynik_I_ZIMNAR_KATOWICE_2008!$I28</f>
        <v>16</v>
      </c>
      <c r="BV30" s="4">
        <f>Wynik_I_ZIMNAR_KATOWICE_2008!$W28</f>
        <v>0.017453703703703704</v>
      </c>
      <c r="BX30" s="3">
        <f>Wynik_I_ZIMNAR_KATOWICE_2008!$H29</f>
        <v>20</v>
      </c>
      <c r="BY30" s="4">
        <f>Wynik_I_ZIMNAR_KATOWICE_2008!$T29</f>
        <v>0.01815972222222222</v>
      </c>
      <c r="CA30" s="1" t="s">
        <v>38</v>
      </c>
      <c r="CB30" s="2" t="s">
        <v>3</v>
      </c>
      <c r="CD30" s="7" t="str">
        <f>Wynik_I_ZIMNAR_KATOWICE_2008!$C31</f>
        <v>Lenik Adam</v>
      </c>
      <c r="CE30" s="8">
        <f>Wynik_I_ZIMNAR_KATOWICE_2008!$A31</f>
        <v>28</v>
      </c>
      <c r="CJ30" s="23"/>
      <c r="CK30" s="23"/>
    </row>
    <row r="31" spans="58:92" ht="13.5" thickBot="1">
      <c r="BF31" s="10" t="s">
        <v>39</v>
      </c>
      <c r="BG31" s="11">
        <f>Wynik_I_ZIMNAR_KATOWICE_2008!$D23</f>
        <v>0.20114583333333333</v>
      </c>
      <c r="BI31" s="5">
        <f>Wynik_I_ZIMNAR_KATOWICE_2008!$N24</f>
        <v>2</v>
      </c>
      <c r="BJ31" s="6">
        <f>Wynik_I_ZIMNAR_KATOWICE_2008!$AL24</f>
        <v>0.014664351851851852</v>
      </c>
      <c r="BL31" s="3">
        <f>Wynik_I_ZIMNAR_KATOWICE_2008!$M25</f>
        <v>2</v>
      </c>
      <c r="BM31" s="4">
        <f>Wynik_I_ZIMNAR_KATOWICE_2008!$AI25</f>
        <v>0.0140625</v>
      </c>
      <c r="BO31" s="3">
        <f>Wynik_I_ZIMNAR_KATOWICE_2008!$L26</f>
        <v>0</v>
      </c>
      <c r="BP31" s="4">
        <f>Wynik_I_ZIMNAR_KATOWICE_2008!$AF26</f>
        <v>0</v>
      </c>
      <c r="BR31" s="3">
        <f>Wynik_I_ZIMNAR_KATOWICE_2008!$K27</f>
        <v>4</v>
      </c>
      <c r="BS31" s="4">
        <f>Wynik_I_ZIMNAR_KATOWICE_2008!$AC27</f>
        <v>0.014791666666666668</v>
      </c>
      <c r="BU31" s="3">
        <f>Wynik_I_ZIMNAR_KATOWICE_2008!$J28</f>
        <v>17</v>
      </c>
      <c r="BV31" s="4">
        <f>Wynik_I_ZIMNAR_KATOWICE_2008!$Z28</f>
        <v>0.01734953703703704</v>
      </c>
      <c r="BX31" s="3">
        <f>Wynik_I_ZIMNAR_KATOWICE_2008!$I29</f>
        <v>19</v>
      </c>
      <c r="BY31" s="4">
        <f>Wynik_I_ZIMNAR_KATOWICE_2008!$W29</f>
        <v>0.017858796296296296</v>
      </c>
      <c r="CA31" s="3">
        <f>Wynik_I_ZIMNAR_KATOWICE_2008!$H30</f>
        <v>32</v>
      </c>
      <c r="CB31" s="4">
        <f>Wynik_I_ZIMNAR_KATOWICE_2008!$T30</f>
        <v>0.021180555555555553</v>
      </c>
      <c r="CD31" s="1" t="s">
        <v>38</v>
      </c>
      <c r="CE31" s="2" t="s">
        <v>3</v>
      </c>
      <c r="CG31" s="7" t="str">
        <f>Wynik_I_ZIMNAR_KATOWICE_2008!$C32</f>
        <v>Fuchs Józef</v>
      </c>
      <c r="CH31" s="8">
        <f>Wynik_I_ZIMNAR_KATOWICE_2008!$A32</f>
        <v>29</v>
      </c>
      <c r="CJ31" s="492"/>
      <c r="CK31" s="493"/>
      <c r="CM31" s="23"/>
      <c r="CN31" s="23"/>
    </row>
    <row r="32" spans="61:89" ht="13.5" thickBot="1">
      <c r="BI32" s="10" t="s">
        <v>39</v>
      </c>
      <c r="BJ32" s="11">
        <f>Wynik_I_ZIMNAR_KATOWICE_2008!$D24</f>
        <v>0.08512731481481481</v>
      </c>
      <c r="BL32" s="5">
        <f>Wynik_I_ZIMNAR_KATOWICE_2008!$N25</f>
        <v>3</v>
      </c>
      <c r="BM32" s="6">
        <f>Wynik_I_ZIMNAR_KATOWICE_2008!$AL25</f>
        <v>0.014675925925925926</v>
      </c>
      <c r="BO32" s="3">
        <f>Wynik_I_ZIMNAR_KATOWICE_2008!$M26</f>
        <v>3</v>
      </c>
      <c r="BP32" s="4">
        <f>Wynik_I_ZIMNAR_KATOWICE_2008!$AI26</f>
        <v>0.014548611111111111</v>
      </c>
      <c r="BR32" s="3">
        <f>Wynik_I_ZIMNAR_KATOWICE_2008!$L27</f>
        <v>4</v>
      </c>
      <c r="BS32" s="4">
        <f>Wynik_I_ZIMNAR_KATOWICE_2008!$AF27</f>
        <v>0.014965277777777779</v>
      </c>
      <c r="BU32" s="3">
        <f>Wynik_I_ZIMNAR_KATOWICE_2008!$K28</f>
        <v>24</v>
      </c>
      <c r="BV32" s="4">
        <f>Wynik_I_ZIMNAR_KATOWICE_2008!$AC28</f>
        <v>0.01702546296296296</v>
      </c>
      <c r="BX32" s="3">
        <f>Wynik_I_ZIMNAR_KATOWICE_2008!$J29</f>
        <v>20</v>
      </c>
      <c r="BY32" s="4">
        <f>Wynik_I_ZIMNAR_KATOWICE_2008!$Z29</f>
        <v>0.017824074074074076</v>
      </c>
      <c r="CA32" s="3">
        <f>Wynik_I_ZIMNAR_KATOWICE_2008!$I30</f>
        <v>35</v>
      </c>
      <c r="CB32" s="4">
        <f>Wynik_I_ZIMNAR_KATOWICE_2008!$W30</f>
        <v>0.020243055555555552</v>
      </c>
      <c r="CD32" s="3">
        <f>Wynik_I_ZIMNAR_KATOWICE_2008!$H31</f>
        <v>38</v>
      </c>
      <c r="CE32" s="4">
        <f>Wynik_I_ZIMNAR_KATOWICE_2008!$T31</f>
        <v>0.02175925925925926</v>
      </c>
      <c r="CG32" s="1" t="s">
        <v>38</v>
      </c>
      <c r="CH32" s="2" t="s">
        <v>3</v>
      </c>
      <c r="CJ32" s="7" t="str">
        <f>Wynik_I_ZIMNAR_KATOWICE_2008!$C33</f>
        <v>Łogiewa Andrzej</v>
      </c>
      <c r="CK32" s="8">
        <f>Wynik_I_ZIMNAR_KATOWICE_2008!$A33</f>
        <v>30</v>
      </c>
    </row>
    <row r="33" spans="64:98" ht="13.5" thickBot="1">
      <c r="BL33" s="10" t="s">
        <v>39</v>
      </c>
      <c r="BM33" s="11">
        <f>Wynik_I_ZIMNAR_KATOWICE_2008!$D25</f>
        <v>0.08622685185185185</v>
      </c>
      <c r="BO33" s="5">
        <f>Wynik_I_ZIMNAR_KATOWICE_2008!$N26</f>
        <v>1</v>
      </c>
      <c r="BP33" s="6">
        <f>Wynik_I_ZIMNAR_KATOWICE_2008!$AL26</f>
        <v>0.014409722222222221</v>
      </c>
      <c r="BR33" s="3">
        <f>Wynik_I_ZIMNAR_KATOWICE_2008!$M27</f>
        <v>5</v>
      </c>
      <c r="BS33" s="4">
        <f>Wynik_I_ZIMNAR_KATOWICE_2008!$AI27</f>
        <v>0.01486111111111111</v>
      </c>
      <c r="BU33" s="3">
        <f>Wynik_I_ZIMNAR_KATOWICE_2008!$L28</f>
        <v>23</v>
      </c>
      <c r="BV33" s="4">
        <f>Wynik_I_ZIMNAR_KATOWICE_2008!$AF28</f>
        <v>0.01767361111111111</v>
      </c>
      <c r="BX33" s="3">
        <f>Wynik_I_ZIMNAR_KATOWICE_2008!$K29</f>
        <v>0</v>
      </c>
      <c r="BY33" s="4">
        <f>Wynik_I_ZIMNAR_KATOWICE_2008!$AC29</f>
        <v>0</v>
      </c>
      <c r="CA33" s="3">
        <f>Wynik_I_ZIMNAR_KATOWICE_2008!$J30</f>
        <v>39</v>
      </c>
      <c r="CB33" s="4">
        <f>Wynik_I_ZIMNAR_KATOWICE_2008!$Z30</f>
        <v>0.020324074074074074</v>
      </c>
      <c r="CD33" s="3">
        <f>Wynik_I_ZIMNAR_KATOWICE_2008!$I31</f>
        <v>37</v>
      </c>
      <c r="CE33" s="4">
        <f>Wynik_I_ZIMNAR_KATOWICE_2008!$W31</f>
        <v>0.020520833333333332</v>
      </c>
      <c r="CG33" s="3">
        <f>Wynik_I_ZIMNAR_KATOWICE_2008!$H32</f>
        <v>0</v>
      </c>
      <c r="CH33" s="4">
        <f>Wynik_I_ZIMNAR_KATOWICE_2008!$T32</f>
        <v>0</v>
      </c>
      <c r="CJ33" s="1" t="s">
        <v>38</v>
      </c>
      <c r="CK33" s="2" t="s">
        <v>3</v>
      </c>
      <c r="CM33" s="7" t="str">
        <f>Wynik_I_ZIMNAR_KATOWICE_2008!$C34</f>
        <v>Kucharski Piotr</v>
      </c>
      <c r="CN33" s="8">
        <f>Wynik_I_ZIMNAR_KATOWICE_2008!$A34</f>
        <v>31</v>
      </c>
      <c r="CS33" s="23"/>
      <c r="CT33" s="23"/>
    </row>
    <row r="34" spans="67:95" ht="13.5" thickBot="1">
      <c r="BO34" s="10" t="s">
        <v>39</v>
      </c>
      <c r="BP34" s="11">
        <f>Wynik_I_ZIMNAR_KATOWICE_2008!$D26</f>
        <v>0.08648148148148149</v>
      </c>
      <c r="BR34" s="5">
        <f>Wynik_I_ZIMNAR_KATOWICE_2008!$N27</f>
        <v>4</v>
      </c>
      <c r="BS34" s="6">
        <f>Wynik_I_ZIMNAR_KATOWICE_2008!$AL27</f>
        <v>0.015162037037037036</v>
      </c>
      <c r="BU34" s="3">
        <f>Wynik_I_ZIMNAR_KATOWICE_2008!$M28</f>
        <v>0</v>
      </c>
      <c r="BV34" s="4">
        <f>Wynik_I_ZIMNAR_KATOWICE_2008!$AI28</f>
        <v>0</v>
      </c>
      <c r="BX34" s="3">
        <f>Wynik_I_ZIMNAR_KATOWICE_2008!$L29</f>
        <v>26</v>
      </c>
      <c r="BY34" s="4">
        <f>Wynik_I_ZIMNAR_KATOWICE_2008!$AF29</f>
        <v>0.018113425925925925</v>
      </c>
      <c r="CA34" s="3">
        <f>Wynik_I_ZIMNAR_KATOWICE_2008!$K30</f>
        <v>48</v>
      </c>
      <c r="CB34" s="4">
        <f>Wynik_I_ZIMNAR_KATOWICE_2008!$AC30</f>
        <v>0.019976851851851853</v>
      </c>
      <c r="CD34" s="3">
        <f>Wynik_I_ZIMNAR_KATOWICE_2008!$J31</f>
        <v>43</v>
      </c>
      <c r="CE34" s="4">
        <f>Wynik_I_ZIMNAR_KATOWICE_2008!$Z31</f>
        <v>0.020636574074074075</v>
      </c>
      <c r="CG34" s="3">
        <f>Wynik_I_ZIMNAR_KATOWICE_2008!$I32</f>
        <v>44</v>
      </c>
      <c r="CH34" s="4">
        <f>Wynik_I_ZIMNAR_KATOWICE_2008!$W32</f>
        <v>0.022048611111111113</v>
      </c>
      <c r="CJ34" s="3">
        <f>Wynik_I_ZIMNAR_KATOWICE_2008!$H33</f>
        <v>50</v>
      </c>
      <c r="CK34" s="4">
        <f>Wynik_I_ZIMNAR_KATOWICE_2008!$T33</f>
        <v>0.027037037037037037</v>
      </c>
      <c r="CM34" s="1" t="s">
        <v>38</v>
      </c>
      <c r="CN34" s="2" t="s">
        <v>3</v>
      </c>
      <c r="CP34" s="7" t="str">
        <f>Wynik_I_ZIMNAR_KATOWICE_2008!$C35</f>
        <v>Rylski Leszek</v>
      </c>
      <c r="CQ34" s="8">
        <f>Wynik_I_ZIMNAR_KATOWICE_2008!$A35</f>
        <v>32</v>
      </c>
    </row>
    <row r="35" spans="70:104" ht="13.5" thickBot="1">
      <c r="BR35" s="10" t="s">
        <v>39</v>
      </c>
      <c r="BS35" s="11">
        <f>Wynik_I_ZIMNAR_KATOWICE_2008!$D27</f>
        <v>0.08971064814814814</v>
      </c>
      <c r="BU35" s="5">
        <f>Wynik_I_ZIMNAR_KATOWICE_2008!$N28</f>
        <v>31</v>
      </c>
      <c r="BV35" s="6">
        <f>Wynik_I_ZIMNAR_KATOWICE_2008!$AL28</f>
        <v>0.01920138888888889</v>
      </c>
      <c r="BX35" s="3">
        <f>Wynik_I_ZIMNAR_KATOWICE_2008!$M29</f>
        <v>26</v>
      </c>
      <c r="BY35" s="4">
        <f>Wynik_I_ZIMNAR_KATOWICE_2008!$AI29</f>
        <v>0.017719907407407406</v>
      </c>
      <c r="CA35" s="3">
        <f>Wynik_I_ZIMNAR_KATOWICE_2008!$L30</f>
        <v>32</v>
      </c>
      <c r="CB35" s="4">
        <f>Wynik_I_ZIMNAR_KATOWICE_2008!$AF30</f>
        <v>0.019884259259259258</v>
      </c>
      <c r="CD35" s="3">
        <f>Wynik_I_ZIMNAR_KATOWICE_2008!$K31</f>
        <v>52</v>
      </c>
      <c r="CE35" s="4">
        <f>Wynik_I_ZIMNAR_KATOWICE_2008!$AC31</f>
        <v>0.020300925925925927</v>
      </c>
      <c r="CG35" s="3">
        <f>Wynik_I_ZIMNAR_KATOWICE_2008!$J32</f>
        <v>52</v>
      </c>
      <c r="CH35" s="4">
        <f>Wynik_I_ZIMNAR_KATOWICE_2008!$Z32</f>
        <v>0.02172453703703704</v>
      </c>
      <c r="CJ35" s="3">
        <f>Wynik_I_ZIMNAR_KATOWICE_2008!$I33</f>
        <v>46</v>
      </c>
      <c r="CK35" s="4">
        <f>Wynik_I_ZIMNAR_KATOWICE_2008!$W33</f>
        <v>0.02245370370370371</v>
      </c>
      <c r="CM35" s="3">
        <f>Wynik_I_ZIMNAR_KATOWICE_2008!$H34</f>
        <v>35</v>
      </c>
      <c r="CN35" s="4">
        <f>Wynik_I_ZIMNAR_KATOWICE_2008!$T34</f>
        <v>0.021412037037037035</v>
      </c>
      <c r="CP35" s="1" t="s">
        <v>38</v>
      </c>
      <c r="CQ35" s="2" t="s">
        <v>3</v>
      </c>
      <c r="CS35" s="7" t="str">
        <f>Wynik_I_ZIMNAR_KATOWICE_2008!$C36</f>
        <v>Janusz Marek</v>
      </c>
      <c r="CT35" s="8">
        <f>Wynik_I_ZIMNAR_KATOWICE_2008!$A36</f>
        <v>33</v>
      </c>
      <c r="CY35" s="23"/>
      <c r="CZ35" s="23"/>
    </row>
    <row r="36" spans="73:107" ht="13.5" thickBot="1">
      <c r="BU36" s="10" t="s">
        <v>39</v>
      </c>
      <c r="BV36" s="11">
        <f>Wynik_I_ZIMNAR_KATOWICE_2008!$D28</f>
        <v>0.10699074074074075</v>
      </c>
      <c r="BX36" s="5">
        <f>Wynik_I_ZIMNAR_KATOWICE_2008!$N29</f>
        <v>26</v>
      </c>
      <c r="BY36" s="6">
        <f>Wynik_I_ZIMNAR_KATOWICE_2008!$AL29</f>
        <v>0.018530092592592595</v>
      </c>
      <c r="CA36" s="3">
        <f>Wynik_I_ZIMNAR_KATOWICE_2008!$M30</f>
        <v>0</v>
      </c>
      <c r="CB36" s="4">
        <f>Wynik_I_ZIMNAR_KATOWICE_2008!$AI30</f>
        <v>0</v>
      </c>
      <c r="CD36" s="3">
        <f>Wynik_I_ZIMNAR_KATOWICE_2008!$L31</f>
        <v>38</v>
      </c>
      <c r="CE36" s="4">
        <f>Wynik_I_ZIMNAR_KATOWICE_2008!$AF31</f>
        <v>0.02050925925925926</v>
      </c>
      <c r="CG36" s="3">
        <f>Wynik_I_ZIMNAR_KATOWICE_2008!$K32</f>
        <v>59</v>
      </c>
      <c r="CH36" s="4">
        <f>Wynik_I_ZIMNAR_KATOWICE_2008!$AC32</f>
        <v>0.02113425925925926</v>
      </c>
      <c r="CJ36" s="3">
        <f>Wynik_I_ZIMNAR_KATOWICE_2008!$J33</f>
        <v>33</v>
      </c>
      <c r="CK36" s="4">
        <f>Wynik_I_ZIMNAR_KATOWICE_2008!$Z33</f>
        <v>0.019386574074074073</v>
      </c>
      <c r="CM36" s="3">
        <f>Wynik_I_ZIMNAR_KATOWICE_2008!$I34</f>
        <v>47</v>
      </c>
      <c r="CN36" s="4">
        <f>Wynik_I_ZIMNAR_KATOWICE_2008!$W34</f>
        <v>0.02291666666666667</v>
      </c>
      <c r="CP36" s="3">
        <f>Wynik_I_ZIMNAR_KATOWICE_2008!$H35</f>
        <v>0</v>
      </c>
      <c r="CQ36" s="4">
        <f>Wynik_I_ZIMNAR_KATOWICE_2008!$T35</f>
        <v>0</v>
      </c>
      <c r="CS36" s="1" t="s">
        <v>38</v>
      </c>
      <c r="CT36" s="2" t="s">
        <v>3</v>
      </c>
      <c r="CV36" s="7" t="str">
        <f>Wynik_I_ZIMNAR_KATOWICE_2008!$C37</f>
        <v>Kardas Lilianna</v>
      </c>
      <c r="CW36" s="8">
        <f>Wynik_I_ZIMNAR_KATOWICE_2008!$A37</f>
        <v>34</v>
      </c>
      <c r="DB36" s="23"/>
      <c r="DC36" s="23"/>
    </row>
    <row r="37" spans="76:104" ht="13.5" thickBot="1">
      <c r="BX37" s="10" t="s">
        <v>39</v>
      </c>
      <c r="BY37" s="11">
        <f>Wynik_I_ZIMNAR_KATOWICE_2008!$D29</f>
        <v>0.10820601851851852</v>
      </c>
      <c r="CA37" s="5">
        <f>Wynik_I_ZIMNAR_KATOWICE_2008!$N30</f>
        <v>39</v>
      </c>
      <c r="CB37" s="6">
        <f>Wynik_I_ZIMNAR_KATOWICE_2008!$AL30</f>
        <v>0.020497685185185185</v>
      </c>
      <c r="CD37" s="3">
        <f>Wynik_I_ZIMNAR_KATOWICE_2008!$M31</f>
        <v>0</v>
      </c>
      <c r="CE37" s="4">
        <f>Wynik_I_ZIMNAR_KATOWICE_2008!$AI31</f>
        <v>0</v>
      </c>
      <c r="CG37" s="3">
        <f>Wynik_I_ZIMNAR_KATOWICE_2008!$L32</f>
        <v>37</v>
      </c>
      <c r="CH37" s="4">
        <f>Wynik_I_ZIMNAR_KATOWICE_2008!$AF32</f>
        <v>0.020474537037037038</v>
      </c>
      <c r="CJ37" s="3">
        <f>Wynik_I_ZIMNAR_KATOWICE_2008!$K33</f>
        <v>0</v>
      </c>
      <c r="CK37" s="4">
        <f>Wynik_I_ZIMNAR_KATOWICE_2008!$AC33</f>
        <v>0</v>
      </c>
      <c r="CM37" s="3">
        <f>Wynik_I_ZIMNAR_KATOWICE_2008!$J34</f>
        <v>46</v>
      </c>
      <c r="CN37" s="4">
        <f>Wynik_I_ZIMNAR_KATOWICE_2008!$Z34</f>
        <v>0.020925925925925928</v>
      </c>
      <c r="CP37" s="3">
        <f>Wynik_I_ZIMNAR_KATOWICE_2008!$I35</f>
        <v>52</v>
      </c>
      <c r="CQ37" s="4">
        <f>Wynik_I_ZIMNAR_KATOWICE_2008!$W35</f>
        <v>0.023703703703703703</v>
      </c>
      <c r="CS37" s="3">
        <f>Wynik_I_ZIMNAR_KATOWICE_2008!$H36</f>
        <v>44</v>
      </c>
      <c r="CT37" s="4">
        <f>Wynik_I_ZIMNAR_KATOWICE_2008!$T36</f>
        <v>0.0246875</v>
      </c>
      <c r="CV37" s="1" t="s">
        <v>38</v>
      </c>
      <c r="CW37" s="2" t="s">
        <v>3</v>
      </c>
      <c r="CY37" s="7" t="str">
        <f>Wynik_I_ZIMNAR_KATOWICE_2008!$C38</f>
        <v>Skalski Janusz</v>
      </c>
      <c r="CZ37" s="8">
        <f>Wynik_I_ZIMNAR_KATOWICE_2008!$A38</f>
        <v>35</v>
      </c>
    </row>
    <row r="38" spans="79:107" ht="13.5" thickBot="1">
      <c r="CA38" s="10" t="s">
        <v>39</v>
      </c>
      <c r="CB38" s="11">
        <f>Wynik_I_ZIMNAR_KATOWICE_2008!$D30</f>
        <v>0.12210648148148148</v>
      </c>
      <c r="CD38" s="5">
        <f>Wynik_I_ZIMNAR_KATOWICE_2008!$N31</f>
        <v>41</v>
      </c>
      <c r="CE38" s="6">
        <f>Wynik_I_ZIMNAR_KATOWICE_2008!$AL31</f>
        <v>0.02065972222222222</v>
      </c>
      <c r="CG38" s="3">
        <f>Wynik_I_ZIMNAR_KATOWICE_2008!$M32</f>
        <v>47</v>
      </c>
      <c r="CH38" s="4">
        <f>Wynik_I_ZIMNAR_KATOWICE_2008!$AI32</f>
        <v>0.021157407407407406</v>
      </c>
      <c r="CJ38" s="3">
        <f>Wynik_I_ZIMNAR_KATOWICE_2008!$L33</f>
        <v>46</v>
      </c>
      <c r="CK38" s="4">
        <f>Wynik_I_ZIMNAR_KATOWICE_2008!$AF33</f>
        <v>0.021909722222222223</v>
      </c>
      <c r="CM38" s="3">
        <f>Wynik_I_ZIMNAR_KATOWICE_2008!$K34</f>
        <v>60</v>
      </c>
      <c r="CN38" s="4">
        <f>Wynik_I_ZIMNAR_KATOWICE_2008!$AC34</f>
        <v>0.021168981481481483</v>
      </c>
      <c r="CP38" s="3">
        <f>Wynik_I_ZIMNAR_KATOWICE_2008!$J35</f>
        <v>54</v>
      </c>
      <c r="CQ38" s="4">
        <f>Wynik_I_ZIMNAR_KATOWICE_2008!$Z35</f>
        <v>0.02241898148148148</v>
      </c>
      <c r="CS38" s="3">
        <f>Wynik_I_ZIMNAR_KATOWICE_2008!$I36</f>
        <v>50</v>
      </c>
      <c r="CT38" s="4">
        <f>Wynik_I_ZIMNAR_KATOWICE_2008!$W36</f>
        <v>0.023333333333333334</v>
      </c>
      <c r="CV38" s="3">
        <f>Wynik_I_ZIMNAR_KATOWICE_2008!$H37</f>
        <v>43</v>
      </c>
      <c r="CW38" s="4">
        <f>Wynik_I_ZIMNAR_KATOWICE_2008!$T37</f>
        <v>0.024305555555555556</v>
      </c>
      <c r="CY38" s="1" t="s">
        <v>38</v>
      </c>
      <c r="CZ38" s="2" t="s">
        <v>3</v>
      </c>
      <c r="DB38" s="7" t="str">
        <f>Wynik_I_ZIMNAR_KATOWICE_2008!$C39</f>
        <v>Szablicka Bożena</v>
      </c>
      <c r="DC38" s="8">
        <f>Wynik_I_ZIMNAR_KATOWICE_2008!$A39</f>
        <v>36</v>
      </c>
    </row>
    <row r="39" spans="79:110" ht="13.5" thickBot="1">
      <c r="CA39" s="19"/>
      <c r="CB39" s="20"/>
      <c r="CD39" s="10" t="s">
        <v>39</v>
      </c>
      <c r="CE39" s="11">
        <f>Wynik_I_ZIMNAR_KATOWICE_2008!$D31</f>
        <v>0.12438657407407407</v>
      </c>
      <c r="CG39" s="5">
        <f>Wynik_I_ZIMNAR_KATOWICE_2008!$N32</f>
        <v>47</v>
      </c>
      <c r="CH39" s="6">
        <f>Wynik_I_ZIMNAR_KATOWICE_2008!$AL32</f>
        <v>0.021736111111111112</v>
      </c>
      <c r="CJ39" s="3">
        <f>Wynik_I_ZIMNAR_KATOWICE_2008!$M33</f>
        <v>32</v>
      </c>
      <c r="CK39" s="4">
        <f>Wynik_I_ZIMNAR_KATOWICE_2008!$AI33</f>
        <v>0.019733796296296298</v>
      </c>
      <c r="CM39" s="3">
        <f>Wynik_I_ZIMNAR_KATOWICE_2008!$L34</f>
        <v>0</v>
      </c>
      <c r="CN39" s="4">
        <f>Wynik_I_ZIMNAR_KATOWICE_2008!$AF34</f>
        <v>0</v>
      </c>
      <c r="CP39" s="3">
        <f>Wynik_I_ZIMNAR_KATOWICE_2008!$K35</f>
        <v>64</v>
      </c>
      <c r="CQ39" s="4">
        <f>Wynik_I_ZIMNAR_KATOWICE_2008!$AC35</f>
        <v>0.022164351851851852</v>
      </c>
      <c r="CS39" s="3">
        <f>Wynik_I_ZIMNAR_KATOWICE_2008!$J36</f>
        <v>0</v>
      </c>
      <c r="CT39" s="4">
        <f>Wynik_I_ZIMNAR_KATOWICE_2008!$Z36</f>
        <v>0</v>
      </c>
      <c r="CV39" s="3">
        <f>Wynik_I_ZIMNAR_KATOWICE_2008!$I37</f>
        <v>41</v>
      </c>
      <c r="CW39" s="4">
        <f>Wynik_I_ZIMNAR_KATOWICE_2008!$W37</f>
        <v>0.021608796296296296</v>
      </c>
      <c r="CY39" s="3">
        <f>Wynik_I_ZIMNAR_KATOWICE_2008!$H38</f>
        <v>45</v>
      </c>
      <c r="CZ39" s="4">
        <f>Wynik_I_ZIMNAR_KATOWICE_2008!$T38</f>
        <v>0.02476851851851852</v>
      </c>
      <c r="DB39" s="1" t="s">
        <v>38</v>
      </c>
      <c r="DC39" s="2" t="s">
        <v>3</v>
      </c>
      <c r="DE39" s="7" t="str">
        <f>Wynik_I_ZIMNAR_KATOWICE_2008!$C40</f>
        <v>Pilawska Agnieszka</v>
      </c>
      <c r="DF39" s="8">
        <f>Wynik_I_ZIMNAR_KATOWICE_2008!$A40</f>
        <v>37</v>
      </c>
    </row>
    <row r="40" spans="82:113" ht="13.5" thickBot="1">
      <c r="CD40" s="23"/>
      <c r="CE40" s="24"/>
      <c r="CG40" s="10" t="s">
        <v>39</v>
      </c>
      <c r="CH40" s="11">
        <f>Wynik_I_ZIMNAR_KATOWICE_2008!$D32</f>
        <v>0.12827546296296297</v>
      </c>
      <c r="CJ40" s="5">
        <f>Wynik_I_ZIMNAR_KATOWICE_2008!$N33</f>
        <v>34</v>
      </c>
      <c r="CK40" s="6">
        <f>Wynik_I_ZIMNAR_KATOWICE_2008!$AL33</f>
        <v>0.019525462962962963</v>
      </c>
      <c r="CM40" s="3">
        <f>Wynik_I_ZIMNAR_KATOWICE_2008!$M34</f>
        <v>43</v>
      </c>
      <c r="CN40" s="4">
        <f>Wynik_I_ZIMNAR_KATOWICE_2008!$AI34</f>
        <v>0.02048611111111111</v>
      </c>
      <c r="CP40" s="3">
        <f>Wynik_I_ZIMNAR_KATOWICE_2008!$L35</f>
        <v>50</v>
      </c>
      <c r="CQ40" s="4">
        <f>Wynik_I_ZIMNAR_KATOWICE_2008!$AF35</f>
        <v>0.02201388888888889</v>
      </c>
      <c r="CS40" s="3">
        <f>Wynik_I_ZIMNAR_KATOWICE_2008!$K36</f>
        <v>63</v>
      </c>
      <c r="CT40" s="4">
        <f>Wynik_I_ZIMNAR_KATOWICE_2008!$AC36</f>
        <v>0.02181712962962963</v>
      </c>
      <c r="CV40" s="3">
        <f>Wynik_I_ZIMNAR_KATOWICE_2008!$J37</f>
        <v>58</v>
      </c>
      <c r="CW40" s="4">
        <f>Wynik_I_ZIMNAR_KATOWICE_2008!$Z37</f>
        <v>0.02337962962962963</v>
      </c>
      <c r="CY40" s="3">
        <f>Wynik_I_ZIMNAR_KATOWICE_2008!$I38</f>
        <v>51</v>
      </c>
      <c r="CZ40" s="4">
        <f>Wynik_I_ZIMNAR_KATOWICE_2008!$W38</f>
        <v>0.023645833333333335</v>
      </c>
      <c r="DB40" s="3">
        <f>Wynik_I_ZIMNAR_KATOWICE_2008!$H39</f>
        <v>47</v>
      </c>
      <c r="DC40" s="4">
        <f>Wynik_I_ZIMNAR_KATOWICE_2008!$T39</f>
        <v>0.02532407407407408</v>
      </c>
      <c r="DE40" s="1" t="s">
        <v>38</v>
      </c>
      <c r="DF40" s="2" t="s">
        <v>3</v>
      </c>
      <c r="DH40" s="7" t="str">
        <f>Wynik_I_ZIMNAR_KATOWICE_2008!$C41</f>
        <v>Fijałkowski Zbigniew</v>
      </c>
      <c r="DI40" s="8">
        <f>Wynik_I_ZIMNAR_KATOWICE_2008!$A41</f>
        <v>38</v>
      </c>
    </row>
    <row r="41" spans="85:116" ht="13.5" thickBot="1">
      <c r="CG41" s="23"/>
      <c r="CH41" s="24"/>
      <c r="CJ41" s="10" t="s">
        <v>39</v>
      </c>
      <c r="CK41" s="11">
        <f>Wynik_I_ZIMNAR_KATOWICE_2008!$D33</f>
        <v>0.1300462962962963</v>
      </c>
      <c r="CM41" s="5">
        <f>Wynik_I_ZIMNAR_KATOWICE_2008!$N34</f>
        <v>56</v>
      </c>
      <c r="CN41" s="6">
        <f>Wynik_I_ZIMNAR_KATOWICE_2008!$AL34</f>
        <v>0.023622685185185188</v>
      </c>
      <c r="CP41" s="3">
        <f>Wynik_I_ZIMNAR_KATOWICE_2008!$M35</f>
        <v>54</v>
      </c>
      <c r="CQ41" s="4">
        <f>Wynik_I_ZIMNAR_KATOWICE_2008!$AI35</f>
        <v>0.02207175925925926</v>
      </c>
      <c r="CS41" s="3">
        <f>Wynik_I_ZIMNAR_KATOWICE_2008!$L36</f>
        <v>47</v>
      </c>
      <c r="CT41" s="4">
        <f>Wynik_I_ZIMNAR_KATOWICE_2008!$AF36</f>
        <v>0.02193287037037037</v>
      </c>
      <c r="CV41" s="3">
        <f>Wynik_I_ZIMNAR_KATOWICE_2008!$K37</f>
        <v>0</v>
      </c>
      <c r="CW41" s="4">
        <f>Wynik_I_ZIMNAR_KATOWICE_2008!$AC37</f>
        <v>0</v>
      </c>
      <c r="CY41" s="3">
        <f>Wynik_I_ZIMNAR_KATOWICE_2008!$J38</f>
        <v>57</v>
      </c>
      <c r="CZ41" s="4">
        <f>Wynik_I_ZIMNAR_KATOWICE_2008!$Z38</f>
        <v>0.023368055555555555</v>
      </c>
      <c r="DB41" s="3">
        <f>Wynik_I_ZIMNAR_KATOWICE_2008!$I39</f>
        <v>56</v>
      </c>
      <c r="DC41" s="4">
        <f>Wynik_I_ZIMNAR_KATOWICE_2008!$W39</f>
        <v>0.027164351851851853</v>
      </c>
      <c r="DE41" s="3">
        <f>Wynik_I_ZIMNAR_KATOWICE_2008!$H40</f>
        <v>52</v>
      </c>
      <c r="DF41" s="4">
        <f>Wynik_I_ZIMNAR_KATOWICE_2008!$T40</f>
        <v>0.029456018518518517</v>
      </c>
      <c r="DH41" s="1" t="s">
        <v>38</v>
      </c>
      <c r="DI41" s="2" t="s">
        <v>3</v>
      </c>
      <c r="DK41" s="7" t="str">
        <f>Wynik_I_ZIMNAR_KATOWICE_2008!$C42</f>
        <v>Pytel Janusz</v>
      </c>
      <c r="DL41" s="8">
        <f>Wynik_I_ZIMNAR_KATOWICE_2008!$A42</f>
        <v>39</v>
      </c>
    </row>
    <row r="42" spans="88:119" ht="13.5" thickBot="1">
      <c r="CJ42" s="23"/>
      <c r="CK42" s="24"/>
      <c r="CM42" s="10" t="s">
        <v>39</v>
      </c>
      <c r="CN42" s="11">
        <f>Wynik_I_ZIMNAR_KATOWICE_2008!$D34</f>
        <v>0.1305324074074074</v>
      </c>
      <c r="CP42" s="5">
        <f>Wynik_I_ZIMNAR_KATOWICE_2008!$N35</f>
        <v>50</v>
      </c>
      <c r="CQ42" s="6">
        <f>Wynik_I_ZIMNAR_KATOWICE_2008!$AL35</f>
        <v>0.022083333333333333</v>
      </c>
      <c r="CS42" s="3">
        <f>Wynik_I_ZIMNAR_KATOWICE_2008!$M36</f>
        <v>53</v>
      </c>
      <c r="CT42" s="4">
        <f>Wynik_I_ZIMNAR_KATOWICE_2008!$AI36</f>
        <v>0.02202546296296296</v>
      </c>
      <c r="CV42" s="3">
        <f>Wynik_I_ZIMNAR_KATOWICE_2008!$L37</f>
        <v>53</v>
      </c>
      <c r="CW42" s="4">
        <f>Wynik_I_ZIMNAR_KATOWICE_2008!$AF37</f>
        <v>0.02228009259259259</v>
      </c>
      <c r="CY42" s="3">
        <f>Wynik_I_ZIMNAR_KATOWICE_2008!$K38</f>
        <v>66</v>
      </c>
      <c r="CZ42" s="4">
        <f>Wynik_I_ZIMNAR_KATOWICE_2008!$AC38</f>
        <v>0.024120370370370372</v>
      </c>
      <c r="DB42" s="3">
        <f>Wynik_I_ZIMNAR_KATOWICE_2008!$J39</f>
        <v>62</v>
      </c>
      <c r="DC42" s="4">
        <f>Wynik_I_ZIMNAR_KATOWICE_2008!$Z39</f>
        <v>0.02648148148148148</v>
      </c>
      <c r="DE42" s="3">
        <f>Wynik_I_ZIMNAR_KATOWICE_2008!$I40</f>
        <v>59</v>
      </c>
      <c r="DF42" s="4">
        <f>Wynik_I_ZIMNAR_KATOWICE_2008!$W40</f>
        <v>0.029050925925925928</v>
      </c>
      <c r="DH42" s="3">
        <f>Wynik_I_ZIMNAR_KATOWICE_2008!$H41</f>
        <v>0</v>
      </c>
      <c r="DI42" s="4">
        <f>Wynik_I_ZIMNAR_KATOWICE_2008!$T41</f>
        <v>0</v>
      </c>
      <c r="DK42" s="1" t="s">
        <v>38</v>
      </c>
      <c r="DL42" s="2" t="s">
        <v>3</v>
      </c>
      <c r="DN42" s="7" t="str">
        <f>Wynik_I_ZIMNAR_KATOWICE_2008!$C43</f>
        <v>Uchorczak Edward</v>
      </c>
      <c r="DO42" s="8">
        <f>Wynik_I_ZIMNAR_KATOWICE_2008!$A43</f>
        <v>40</v>
      </c>
    </row>
    <row r="43" spans="91:125" ht="13.5" thickBot="1">
      <c r="CM43" s="23"/>
      <c r="CN43" s="24"/>
      <c r="CP43" s="10" t="s">
        <v>39</v>
      </c>
      <c r="CQ43" s="11">
        <f>Wynik_I_ZIMNAR_KATOWICE_2008!$D35</f>
        <v>0.13445601851851852</v>
      </c>
      <c r="CS43" s="5">
        <f>Wynik_I_ZIMNAR_KATOWICE_2008!$N36</f>
        <v>54</v>
      </c>
      <c r="CT43" s="6">
        <f>Wynik_I_ZIMNAR_KATOWICE_2008!$AL36</f>
        <v>0.02291666666666667</v>
      </c>
      <c r="CV43" s="3">
        <f>Wynik_I_ZIMNAR_KATOWICE_2008!$M37</f>
        <v>48</v>
      </c>
      <c r="CW43" s="4">
        <f>Wynik_I_ZIMNAR_KATOWICE_2008!$AI37</f>
        <v>0.021377314814814818</v>
      </c>
      <c r="CY43" s="3">
        <f>Wynik_I_ZIMNAR_KATOWICE_2008!$L38</f>
        <v>55</v>
      </c>
      <c r="CZ43" s="4">
        <f>Wynik_I_ZIMNAR_KATOWICE_2008!$AF38</f>
        <v>0.02287037037037037</v>
      </c>
      <c r="DB43" s="3">
        <f>Wynik_I_ZIMNAR_KATOWICE_2008!$K39</f>
        <v>0</v>
      </c>
      <c r="DC43" s="4">
        <f>Wynik_I_ZIMNAR_KATOWICE_2008!$AC39</f>
        <v>0</v>
      </c>
      <c r="DE43" s="3">
        <f>Wynik_I_ZIMNAR_KATOWICE_2008!$J40</f>
        <v>66</v>
      </c>
      <c r="DF43" s="4">
        <f>Wynik_I_ZIMNAR_KATOWICE_2008!$Z40</f>
        <v>0.0296412037037037</v>
      </c>
      <c r="DH43" s="3">
        <f>Wynik_I_ZIMNAR_KATOWICE_2008!$I41</f>
        <v>5</v>
      </c>
      <c r="DI43" s="4">
        <f>Wynik_I_ZIMNAR_KATOWICE_2008!$W41</f>
        <v>0.015069444444444443</v>
      </c>
      <c r="DK43" s="3">
        <f>Wynik_I_ZIMNAR_KATOWICE_2008!$H42</f>
        <v>0</v>
      </c>
      <c r="DL43" s="4">
        <f>Wynik_I_ZIMNAR_KATOWICE_2008!$T42</f>
        <v>0</v>
      </c>
      <c r="DN43" s="1" t="s">
        <v>38</v>
      </c>
      <c r="DO43" s="2" t="s">
        <v>3</v>
      </c>
      <c r="DQ43" s="7" t="str">
        <f>Wynik_I_ZIMNAR_KATOWICE_2008!$C44</f>
        <v>Stasiczek Jan</v>
      </c>
      <c r="DR43" s="8">
        <f>Wynik_I_ZIMNAR_KATOWICE_2008!$A44</f>
        <v>41</v>
      </c>
      <c r="DT43" s="23"/>
      <c r="DU43" s="23"/>
    </row>
    <row r="44" spans="94:125" ht="13.5" thickBot="1">
      <c r="CP44" s="23"/>
      <c r="CQ44" s="24"/>
      <c r="CS44" s="10" t="s">
        <v>39</v>
      </c>
      <c r="CT44" s="11">
        <f>Wynik_I_ZIMNAR_KATOWICE_2008!$D36</f>
        <v>0.13671296296296295</v>
      </c>
      <c r="CV44" s="5">
        <f>Wynik_I_ZIMNAR_KATOWICE_2008!$N37</f>
        <v>61</v>
      </c>
      <c r="CW44" s="6">
        <f>Wynik_I_ZIMNAR_KATOWICE_2008!$AL37</f>
        <v>0.02511574074074074</v>
      </c>
      <c r="CY44" s="3">
        <f>Wynik_I_ZIMNAR_KATOWICE_2008!$M38</f>
        <v>0</v>
      </c>
      <c r="CZ44" s="4">
        <f>Wynik_I_ZIMNAR_KATOWICE_2008!$AI38</f>
        <v>0</v>
      </c>
      <c r="DB44" s="3">
        <f>Wynik_I_ZIMNAR_KATOWICE_2008!$L39</f>
        <v>60</v>
      </c>
      <c r="DC44" s="4">
        <f>Wynik_I_ZIMNAR_KATOWICE_2008!$AF39</f>
        <v>0.026400462962962962</v>
      </c>
      <c r="DE44" s="3">
        <f>Wynik_I_ZIMNAR_KATOWICE_2008!$K40</f>
        <v>69</v>
      </c>
      <c r="DF44" s="4">
        <f>Wynik_I_ZIMNAR_KATOWICE_2008!$AC40</f>
        <v>0.02820601851851852</v>
      </c>
      <c r="DH44" s="3">
        <f>Wynik_I_ZIMNAR_KATOWICE_2008!$J41</f>
        <v>4</v>
      </c>
      <c r="DI44" s="4">
        <f>Wynik_I_ZIMNAR_KATOWICE_2008!$Z41</f>
        <v>0.014895833333333332</v>
      </c>
      <c r="DK44" s="3">
        <f>Wynik_I_ZIMNAR_KATOWICE_2008!$I42</f>
        <v>6</v>
      </c>
      <c r="DL44" s="4">
        <f>Wynik_I_ZIMNAR_KATOWICE_2008!$W42</f>
        <v>0.01511574074074074</v>
      </c>
      <c r="DN44" s="3">
        <f>Wynik_I_ZIMNAR_KATOWICE_2008!$H43</f>
        <v>0</v>
      </c>
      <c r="DO44" s="4">
        <f>Wynik_I_ZIMNAR_KATOWICE_2008!$T43</f>
        <v>0</v>
      </c>
      <c r="DQ44" s="1" t="s">
        <v>38</v>
      </c>
      <c r="DR44" s="2" t="s">
        <v>3</v>
      </c>
      <c r="DT44" s="7" t="str">
        <f>Wynik_I_ZIMNAR_KATOWICE_2008!$C45</f>
        <v>Niesler Marian</v>
      </c>
      <c r="DU44" s="8">
        <f>Wynik_I_ZIMNAR_KATOWICE_2008!$A45</f>
        <v>42</v>
      </c>
    </row>
    <row r="45" spans="97:125" ht="13.5" thickBot="1">
      <c r="CS45" s="23"/>
      <c r="CT45" s="24"/>
      <c r="CV45" s="10" t="s">
        <v>39</v>
      </c>
      <c r="CW45" s="11">
        <f>Wynik_I_ZIMNAR_KATOWICE_2008!$D37</f>
        <v>0.13806712962962964</v>
      </c>
      <c r="CY45" s="5">
        <f>Wynik_I_ZIMNAR_KATOWICE_2008!$N38</f>
        <v>59</v>
      </c>
      <c r="CZ45" s="6">
        <f>Wynik_I_ZIMNAR_KATOWICE_2008!$AL38</f>
        <v>0.023715277777777776</v>
      </c>
      <c r="DB45" s="3">
        <f>Wynik_I_ZIMNAR_KATOWICE_2008!$M39</f>
        <v>60</v>
      </c>
      <c r="DC45" s="4">
        <f>Wynik_I_ZIMNAR_KATOWICE_2008!$AI39</f>
        <v>0.02597222222222222</v>
      </c>
      <c r="DE45" s="3">
        <f>Wynik_I_ZIMNAR_KATOWICE_2008!$L40</f>
        <v>62</v>
      </c>
      <c r="DF45" s="4">
        <f>Wynik_I_ZIMNAR_KATOWICE_2008!$AF40</f>
        <v>0.027696759259259258</v>
      </c>
      <c r="DH45" s="3">
        <f>Wynik_I_ZIMNAR_KATOWICE_2008!$K41</f>
        <v>5</v>
      </c>
      <c r="DI45" s="4">
        <f>Wynik_I_ZIMNAR_KATOWICE_2008!$AC41</f>
        <v>0.01480324074074074</v>
      </c>
      <c r="DK45" s="3">
        <f>Wynik_I_ZIMNAR_KATOWICE_2008!$J42</f>
        <v>0</v>
      </c>
      <c r="DL45" s="4">
        <f>Wynik_I_ZIMNAR_KATOWICE_2008!$Z42</f>
        <v>0</v>
      </c>
      <c r="DN45" s="3">
        <f>Wynik_I_ZIMNAR_KATOWICE_2008!$I43</f>
        <v>10</v>
      </c>
      <c r="DO45" s="4">
        <f>Wynik_I_ZIMNAR_KATOWICE_2008!$W43</f>
        <v>0.016631944444444446</v>
      </c>
      <c r="DQ45" s="3">
        <f>Wynik_I_ZIMNAR_KATOWICE_2008!$H44</f>
        <v>18</v>
      </c>
      <c r="DR45" s="4">
        <f>Wynik_I_ZIMNAR_KATOWICE_2008!$T44</f>
        <v>0.018032407407407407</v>
      </c>
      <c r="DT45" s="1" t="s">
        <v>38</v>
      </c>
      <c r="DU45" s="2" t="s">
        <v>3</v>
      </c>
    </row>
    <row r="46" spans="100:128" ht="13.5" thickBot="1">
      <c r="CV46" s="23"/>
      <c r="CW46" s="24"/>
      <c r="CY46" s="10" t="s">
        <v>39</v>
      </c>
      <c r="CZ46" s="11">
        <f>Wynik_I_ZIMNAR_KATOWICE_2008!$D38</f>
        <v>0.14248842592592592</v>
      </c>
      <c r="DB46" s="5">
        <f>Wynik_I_ZIMNAR_KATOWICE_2008!$N39</f>
        <v>65</v>
      </c>
      <c r="DC46" s="6">
        <f>Wynik_I_ZIMNAR_KATOWICE_2008!$AL39</f>
        <v>0.026446759259259264</v>
      </c>
      <c r="DE46" s="3">
        <f>Wynik_I_ZIMNAR_KATOWICE_2008!$M40</f>
        <v>0</v>
      </c>
      <c r="DF46" s="4">
        <f>Wynik_I_ZIMNAR_KATOWICE_2008!$AI40</f>
        <v>0</v>
      </c>
      <c r="DH46" s="3">
        <f>Wynik_I_ZIMNAR_KATOWICE_2008!$L41</f>
        <v>0</v>
      </c>
      <c r="DI46" s="4">
        <f>Wynik_I_ZIMNAR_KATOWICE_2008!$AF41</f>
        <v>0</v>
      </c>
      <c r="DK46" s="3">
        <f>Wynik_I_ZIMNAR_KATOWICE_2008!$K42</f>
        <v>6</v>
      </c>
      <c r="DL46" s="4">
        <f>Wynik_I_ZIMNAR_KATOWICE_2008!$AC42</f>
        <v>0.014965277777777779</v>
      </c>
      <c r="DN46" s="3">
        <f>Wynik_I_ZIMNAR_KATOWICE_2008!$J43</f>
        <v>10</v>
      </c>
      <c r="DO46" s="4">
        <f>Wynik_I_ZIMNAR_KATOWICE_2008!$Z43</f>
        <v>0.016400462962962964</v>
      </c>
      <c r="DQ46" s="3">
        <f>Wynik_I_ZIMNAR_KATOWICE_2008!$I44</f>
        <v>0</v>
      </c>
      <c r="DR46" s="4">
        <f>Wynik_I_ZIMNAR_KATOWICE_2008!$W44</f>
        <v>0</v>
      </c>
      <c r="DT46" s="3">
        <f>Wynik_I_ZIMNAR_KATOWICE_2008!$H45</f>
        <v>29</v>
      </c>
      <c r="DU46" s="4">
        <f>Wynik_I_ZIMNAR_KATOWICE_2008!$T45</f>
        <v>0.020185185185185184</v>
      </c>
      <c r="DW46" s="23"/>
      <c r="DX46" s="23"/>
    </row>
    <row r="47" spans="103:131" ht="13.5" thickBot="1">
      <c r="CY47" s="23"/>
      <c r="CZ47" s="24"/>
      <c r="DB47" s="10" t="s">
        <v>39</v>
      </c>
      <c r="DC47" s="11">
        <f>Wynik_I_ZIMNAR_KATOWICE_2008!$D39</f>
        <v>0.15778935185185186</v>
      </c>
      <c r="DE47" s="5">
        <f>Wynik_I_ZIMNAR_KATOWICE_2008!$N40</f>
        <v>43</v>
      </c>
      <c r="DF47" s="6">
        <f>Wynik_I_ZIMNAR_KATOWICE_2008!$AL40</f>
        <v>0.02074074074074074</v>
      </c>
      <c r="DH47" s="3">
        <f>Wynik_I_ZIMNAR_KATOWICE_2008!$M41</f>
        <v>8</v>
      </c>
      <c r="DI47" s="4">
        <f>Wynik_I_ZIMNAR_KATOWICE_2008!$AI41</f>
        <v>0.015057870370370369</v>
      </c>
      <c r="DK47" s="3">
        <f>Wynik_I_ZIMNAR_KATOWICE_2008!$L42</f>
        <v>7</v>
      </c>
      <c r="DL47" s="4">
        <f>Wynik_I_ZIMNAR_KATOWICE_2008!$AF42</f>
        <v>0.015162037037037036</v>
      </c>
      <c r="DN47" s="3">
        <f>Wynik_I_ZIMNAR_KATOWICE_2008!$K43</f>
        <v>15</v>
      </c>
      <c r="DO47" s="4">
        <f>Wynik_I_ZIMNAR_KATOWICE_2008!$AC43</f>
        <v>0.016168981481481482</v>
      </c>
      <c r="DQ47" s="3">
        <f>Wynik_I_ZIMNAR_KATOWICE_2008!$J44</f>
        <v>14</v>
      </c>
      <c r="DR47" s="4">
        <f>Wynik_I_ZIMNAR_KATOWICE_2008!$Z44</f>
        <v>0.01702546296296296</v>
      </c>
      <c r="DT47" s="3">
        <f>Wynik_I_ZIMNAR_KATOWICE_2008!$I45</f>
        <v>0</v>
      </c>
      <c r="DU47" s="4">
        <f>Wynik_I_ZIMNAR_KATOWICE_2008!$W45</f>
        <v>0</v>
      </c>
      <c r="DW47" s="21"/>
      <c r="DX47" s="21"/>
      <c r="DZ47" s="23"/>
      <c r="EA47" s="23"/>
    </row>
    <row r="48" spans="106:134" ht="13.5" thickBot="1">
      <c r="DB48" s="23"/>
      <c r="DC48" s="24"/>
      <c r="DE48" s="10" t="s">
        <v>39</v>
      </c>
      <c r="DF48" s="11">
        <f>Wynik_I_ZIMNAR_KATOWICE_2008!$D40</f>
        <v>0.16479166666666667</v>
      </c>
      <c r="DH48" s="5">
        <f>Wynik_I_ZIMNAR_KATOWICE_2008!$N41</f>
        <v>5</v>
      </c>
      <c r="DI48" s="6">
        <f>Wynik_I_ZIMNAR_KATOWICE_2008!$AL41</f>
        <v>0.015405092592592593</v>
      </c>
      <c r="DK48" s="3">
        <f>Wynik_I_ZIMNAR_KATOWICE_2008!$M42</f>
        <v>9</v>
      </c>
      <c r="DL48" s="4">
        <f>Wynik_I_ZIMNAR_KATOWICE_2008!$AI42</f>
        <v>0.015127314814814816</v>
      </c>
      <c r="DN48" s="3">
        <f>Wynik_I_ZIMNAR_KATOWICE_2008!$L43</f>
        <v>0</v>
      </c>
      <c r="DO48" s="4">
        <f>Wynik_I_ZIMNAR_KATOWICE_2008!$AF43</f>
        <v>0</v>
      </c>
      <c r="DQ48" s="3">
        <f>Wynik_I_ZIMNAR_KATOWICE_2008!$K44</f>
        <v>18</v>
      </c>
      <c r="DR48" s="4">
        <f>Wynik_I_ZIMNAR_KATOWICE_2008!$AC44</f>
        <v>0.016435185185185188</v>
      </c>
      <c r="DT48" s="3">
        <f>Wynik_I_ZIMNAR_KATOWICE_2008!$J45</f>
        <v>0</v>
      </c>
      <c r="DU48" s="4">
        <f>Wynik_I_ZIMNAR_KATOWICE_2008!$Z45</f>
        <v>0</v>
      </c>
      <c r="DW48" s="21"/>
      <c r="DX48" s="22"/>
      <c r="DZ48" s="21"/>
      <c r="EA48" s="21"/>
      <c r="EC48" s="23"/>
      <c r="ED48" s="23"/>
    </row>
    <row r="49" spans="109:137" ht="13.5" thickBot="1">
      <c r="DE49" s="23"/>
      <c r="DF49" s="24"/>
      <c r="DH49" s="10" t="s">
        <v>39</v>
      </c>
      <c r="DI49" s="11">
        <f>Wynik_I_ZIMNAR_KATOWICE_2008!$D41</f>
        <v>0.07523148148148147</v>
      </c>
      <c r="DK49" s="5">
        <f>Wynik_I_ZIMNAR_KATOWICE_2008!$N42</f>
        <v>10</v>
      </c>
      <c r="DL49" s="6">
        <f>Wynik_I_ZIMNAR_KATOWICE_2008!$AL42</f>
        <v>0.015833333333333335</v>
      </c>
      <c r="DN49" s="3">
        <f>Wynik_I_ZIMNAR_KATOWICE_2008!$M43</f>
        <v>19</v>
      </c>
      <c r="DO49" s="4">
        <f>Wynik_I_ZIMNAR_KATOWICE_2008!$AI43</f>
        <v>0.016875</v>
      </c>
      <c r="DQ49" s="3">
        <f>Wynik_I_ZIMNAR_KATOWICE_2008!$L44</f>
        <v>15</v>
      </c>
      <c r="DR49" s="4">
        <f>Wynik_I_ZIMNAR_KATOWICE_2008!$AF44</f>
        <v>0.016342592592592593</v>
      </c>
      <c r="DT49" s="3">
        <f>Wynik_I_ZIMNAR_KATOWICE_2008!$K45</f>
        <v>50</v>
      </c>
      <c r="DU49" s="4">
        <f>Wynik_I_ZIMNAR_KATOWICE_2008!$AC45</f>
        <v>0.02005787037037037</v>
      </c>
      <c r="DW49" s="21"/>
      <c r="DX49" s="22"/>
      <c r="DZ49" s="21"/>
      <c r="EA49" s="22"/>
      <c r="EC49" s="21"/>
      <c r="ED49" s="21"/>
      <c r="EF49" s="23"/>
      <c r="EG49" s="23"/>
    </row>
    <row r="50" spans="112:140" ht="13.5" thickBot="1">
      <c r="DH50" s="23"/>
      <c r="DI50" s="24"/>
      <c r="DK50" s="10" t="s">
        <v>39</v>
      </c>
      <c r="DL50" s="11">
        <f>Wynik_I_ZIMNAR_KATOWICE_2008!$D42</f>
        <v>0.0762037037037037</v>
      </c>
      <c r="DN50" s="5">
        <f>Wynik_I_ZIMNAR_KATOWICE_2008!$N43</f>
        <v>14</v>
      </c>
      <c r="DO50" s="6">
        <f>Wynik_I_ZIMNAR_KATOWICE_2008!$AL43</f>
        <v>0.016666666666666666</v>
      </c>
      <c r="DQ50" s="3">
        <f>Wynik_I_ZIMNAR_KATOWICE_2008!$M44</f>
        <v>0</v>
      </c>
      <c r="DR50" s="4">
        <f>Wynik_I_ZIMNAR_KATOWICE_2008!$AI44</f>
        <v>0</v>
      </c>
      <c r="DT50" s="3">
        <f>Wynik_I_ZIMNAR_KATOWICE_2008!$L45</f>
        <v>52</v>
      </c>
      <c r="DU50" s="4">
        <f>Wynik_I_ZIMNAR_KATOWICE_2008!$AF45</f>
        <v>0.02226851851851852</v>
      </c>
      <c r="DW50" s="21"/>
      <c r="DX50" s="22"/>
      <c r="DZ50" s="21"/>
      <c r="EA50" s="22"/>
      <c r="EC50" s="21"/>
      <c r="ED50" s="22"/>
      <c r="EF50" s="21"/>
      <c r="EG50" s="21"/>
      <c r="EI50" s="23"/>
      <c r="EJ50" s="23"/>
    </row>
    <row r="51" spans="115:143" ht="13.5" thickBot="1">
      <c r="DK51" s="23"/>
      <c r="DL51" s="24"/>
      <c r="DN51" s="10" t="s">
        <v>39</v>
      </c>
      <c r="DO51" s="11">
        <f>Wynik_I_ZIMNAR_KATOWICE_2008!$D43</f>
        <v>0.08274305555555556</v>
      </c>
      <c r="DQ51" s="5">
        <f>Wynik_I_ZIMNAR_KATOWICE_2008!$N44</f>
        <v>20</v>
      </c>
      <c r="DR51" s="6">
        <f>Wynik_I_ZIMNAR_KATOWICE_2008!$AL44</f>
        <v>0.01716435185185185</v>
      </c>
      <c r="DT51" s="3">
        <f>Wynik_I_ZIMNAR_KATOWICE_2008!$M45</f>
        <v>50</v>
      </c>
      <c r="DU51" s="4">
        <f>Wynik_I_ZIMNAR_KATOWICE_2008!$AI45</f>
        <v>0.021608796296296296</v>
      </c>
      <c r="DW51" s="21"/>
      <c r="DX51" s="22"/>
      <c r="DZ51" s="21"/>
      <c r="EA51" s="22"/>
      <c r="EC51" s="21"/>
      <c r="ED51" s="22"/>
      <c r="EF51" s="21"/>
      <c r="EG51" s="22"/>
      <c r="EI51" s="21"/>
      <c r="EJ51" s="21"/>
      <c r="EL51" s="23"/>
      <c r="EM51" s="23"/>
    </row>
    <row r="52" spans="118:146" ht="13.5" thickBot="1">
      <c r="DN52" s="23"/>
      <c r="DO52" s="24"/>
      <c r="DQ52" s="10" t="s">
        <v>39</v>
      </c>
      <c r="DR52" s="11">
        <f>Wynik_I_ZIMNAR_KATOWICE_2008!$D44</f>
        <v>0.08499999999999999</v>
      </c>
      <c r="DT52" s="5">
        <f>Wynik_I_ZIMNAR_KATOWICE_2008!$N45</f>
        <v>40</v>
      </c>
      <c r="DU52" s="6">
        <f>Wynik_I_ZIMNAR_KATOWICE_2008!$AL45</f>
        <v>0.020613425925925927</v>
      </c>
      <c r="DW52" s="21"/>
      <c r="DX52" s="22"/>
      <c r="DZ52" s="21"/>
      <c r="EA52" s="22"/>
      <c r="EC52" s="21"/>
      <c r="ED52" s="22"/>
      <c r="EF52" s="21"/>
      <c r="EG52" s="22"/>
      <c r="EI52" s="21"/>
      <c r="EJ52" s="22"/>
      <c r="EL52" s="21"/>
      <c r="EM52" s="21"/>
      <c r="EO52" s="23"/>
      <c r="EP52" s="23"/>
    </row>
    <row r="53" spans="121:149" ht="13.5" thickBot="1">
      <c r="DQ53" s="23"/>
      <c r="DR53" s="24"/>
      <c r="DT53" s="10" t="s">
        <v>39</v>
      </c>
      <c r="DU53" s="11">
        <f>Wynik_I_ZIMNAR_KATOWICE_2008!$D45</f>
        <v>0.10473379629629628</v>
      </c>
      <c r="DW53" s="21"/>
      <c r="DX53" s="22"/>
      <c r="DZ53" s="21"/>
      <c r="EA53" s="22"/>
      <c r="EC53" s="21"/>
      <c r="ED53" s="22"/>
      <c r="EF53" s="21"/>
      <c r="EG53" s="22"/>
      <c r="EI53" s="21"/>
      <c r="EJ53" s="22"/>
      <c r="EL53" s="21"/>
      <c r="EM53" s="22"/>
      <c r="EO53" s="21"/>
      <c r="EP53" s="21"/>
      <c r="ER53" s="23"/>
      <c r="ES53" s="23"/>
    </row>
    <row r="54" spans="121:149" ht="12.75">
      <c r="DQ54" s="23"/>
      <c r="DR54" s="24"/>
      <c r="DT54" s="21"/>
      <c r="DU54" s="22"/>
      <c r="DW54" s="21"/>
      <c r="DX54" s="22"/>
      <c r="DZ54" s="21"/>
      <c r="EA54" s="22"/>
      <c r="EC54" s="21"/>
      <c r="ED54" s="22"/>
      <c r="EF54" s="21"/>
      <c r="EG54" s="22"/>
      <c r="EI54" s="21"/>
      <c r="EJ54" s="22"/>
      <c r="EL54" s="21"/>
      <c r="EM54" s="22"/>
      <c r="EO54" s="21"/>
      <c r="EP54" s="21"/>
      <c r="ER54" s="23"/>
      <c r="ES54" s="23"/>
    </row>
    <row r="55" spans="124:152" ht="12.75">
      <c r="DT55" s="23"/>
      <c r="DU55" s="24"/>
      <c r="DW55" s="21"/>
      <c r="DX55" s="22"/>
      <c r="DZ55" s="21"/>
      <c r="EA55" s="22"/>
      <c r="EC55" s="21"/>
      <c r="ED55" s="22"/>
      <c r="EF55" s="21"/>
      <c r="EG55" s="22"/>
      <c r="EI55" s="21"/>
      <c r="EJ55" s="22"/>
      <c r="EL55" s="21"/>
      <c r="EM55" s="22"/>
      <c r="EO55" s="21"/>
      <c r="EP55" s="22"/>
      <c r="ER55" s="21"/>
      <c r="ES55" s="21"/>
      <c r="EU55" s="23"/>
      <c r="EV55" s="23"/>
    </row>
    <row r="56" spans="127:155" ht="12.75">
      <c r="DW56" s="23"/>
      <c r="DX56" s="24"/>
      <c r="DZ56" s="21"/>
      <c r="EA56" s="22"/>
      <c r="EC56" s="21"/>
      <c r="ED56" s="22"/>
      <c r="EF56" s="21"/>
      <c r="EG56" s="22"/>
      <c r="EI56" s="21"/>
      <c r="EJ56" s="22"/>
      <c r="EL56" s="21"/>
      <c r="EM56" s="22"/>
      <c r="EO56" s="21"/>
      <c r="EP56" s="22"/>
      <c r="ER56" s="21"/>
      <c r="ES56" s="22"/>
      <c r="EU56" s="21"/>
      <c r="EV56" s="21"/>
      <c r="EX56" s="23"/>
      <c r="EY56" s="23"/>
    </row>
    <row r="57" spans="130:158" ht="12.75">
      <c r="DZ57" s="23"/>
      <c r="EA57" s="24"/>
      <c r="EC57" s="21"/>
      <c r="ED57" s="22"/>
      <c r="EF57" s="21"/>
      <c r="EG57" s="22"/>
      <c r="EI57" s="21"/>
      <c r="EJ57" s="22"/>
      <c r="EL57" s="21"/>
      <c r="EM57" s="22"/>
      <c r="EO57" s="21"/>
      <c r="EP57" s="22"/>
      <c r="ER57" s="21"/>
      <c r="ES57" s="22"/>
      <c r="EU57" s="21"/>
      <c r="EV57" s="22"/>
      <c r="EX57" s="21"/>
      <c r="EY57" s="21"/>
      <c r="FA57" s="23"/>
      <c r="FB57" s="23"/>
    </row>
    <row r="58" spans="133:161" ht="12.75">
      <c r="EC58" s="23"/>
      <c r="ED58" s="24"/>
      <c r="EF58" s="21"/>
      <c r="EG58" s="22"/>
      <c r="EI58" s="21"/>
      <c r="EJ58" s="22"/>
      <c r="EL58" s="21"/>
      <c r="EM58" s="22"/>
      <c r="EO58" s="21"/>
      <c r="EP58" s="22"/>
      <c r="ER58" s="21"/>
      <c r="ES58" s="22"/>
      <c r="EU58" s="21"/>
      <c r="EV58" s="22"/>
      <c r="EX58" s="21"/>
      <c r="EY58" s="22"/>
      <c r="FA58" s="21"/>
      <c r="FB58" s="21"/>
      <c r="FD58" s="23"/>
      <c r="FE58" s="23"/>
    </row>
    <row r="59" spans="136:164" ht="12.75">
      <c r="EF59" s="23"/>
      <c r="EG59" s="24"/>
      <c r="EI59" s="21"/>
      <c r="EJ59" s="22"/>
      <c r="EL59" s="21"/>
      <c r="EM59" s="22"/>
      <c r="EO59" s="21"/>
      <c r="EP59" s="22"/>
      <c r="ER59" s="21"/>
      <c r="ES59" s="22"/>
      <c r="EU59" s="21"/>
      <c r="EV59" s="22"/>
      <c r="EX59" s="21"/>
      <c r="EY59" s="22"/>
      <c r="FA59" s="21"/>
      <c r="FB59" s="22"/>
      <c r="FD59" s="21"/>
      <c r="FE59" s="21"/>
      <c r="FG59" s="23"/>
      <c r="FH59" s="23"/>
    </row>
    <row r="60" spans="139:167" ht="12.75">
      <c r="EI60" s="23"/>
      <c r="EJ60" s="24"/>
      <c r="EL60" s="21"/>
      <c r="EM60" s="22"/>
      <c r="EO60" s="21"/>
      <c r="EP60" s="22"/>
      <c r="ER60" s="21"/>
      <c r="ES60" s="22"/>
      <c r="EU60" s="21"/>
      <c r="EV60" s="22"/>
      <c r="EX60" s="21"/>
      <c r="EY60" s="22"/>
      <c r="FA60" s="21"/>
      <c r="FB60" s="22"/>
      <c r="FD60" s="21"/>
      <c r="FE60" s="22"/>
      <c r="FG60" s="21"/>
      <c r="FH60" s="21"/>
      <c r="FJ60" s="23"/>
      <c r="FK60" s="23"/>
    </row>
    <row r="61" spans="142:170" ht="12.75">
      <c r="EL61" s="23"/>
      <c r="EM61" s="24"/>
      <c r="EO61" s="21"/>
      <c r="EP61" s="22"/>
      <c r="ER61" s="21"/>
      <c r="ES61" s="22"/>
      <c r="EU61" s="21"/>
      <c r="EV61" s="22"/>
      <c r="EX61" s="21"/>
      <c r="EY61" s="22"/>
      <c r="FA61" s="21"/>
      <c r="FB61" s="22"/>
      <c r="FD61" s="21"/>
      <c r="FE61" s="22"/>
      <c r="FG61" s="21"/>
      <c r="FH61" s="22"/>
      <c r="FJ61" s="21"/>
      <c r="FK61" s="21"/>
      <c r="FM61" s="23"/>
      <c r="FN61" s="23"/>
    </row>
    <row r="62" spans="145:173" ht="12.75">
      <c r="EO62" s="23"/>
      <c r="EP62" s="24"/>
      <c r="ER62" s="21"/>
      <c r="ES62" s="22"/>
      <c r="EU62" s="21"/>
      <c r="EV62" s="22"/>
      <c r="EX62" s="21"/>
      <c r="EY62" s="22"/>
      <c r="FA62" s="21"/>
      <c r="FB62" s="22"/>
      <c r="FD62" s="21"/>
      <c r="FE62" s="22"/>
      <c r="FG62" s="21"/>
      <c r="FH62" s="22"/>
      <c r="FJ62" s="21"/>
      <c r="FK62" s="22"/>
      <c r="FM62" s="21"/>
      <c r="FN62" s="21"/>
      <c r="FP62" s="23"/>
      <c r="FQ62" s="23"/>
    </row>
    <row r="63" spans="148:176" ht="12.75">
      <c r="ER63" s="23"/>
      <c r="ES63" s="24"/>
      <c r="EU63" s="21"/>
      <c r="EV63" s="22"/>
      <c r="EX63" s="21"/>
      <c r="EY63" s="22"/>
      <c r="FA63" s="21"/>
      <c r="FB63" s="22"/>
      <c r="FD63" s="21"/>
      <c r="FE63" s="22"/>
      <c r="FG63" s="21"/>
      <c r="FH63" s="22"/>
      <c r="FJ63" s="21"/>
      <c r="FK63" s="22"/>
      <c r="FM63" s="21"/>
      <c r="FN63" s="22"/>
      <c r="FP63" s="21"/>
      <c r="FQ63" s="21"/>
      <c r="FS63" s="23"/>
      <c r="FT63" s="23"/>
    </row>
    <row r="64" spans="151:179" ht="12.75">
      <c r="EU64" s="23"/>
      <c r="EV64" s="24"/>
      <c r="EX64" s="21"/>
      <c r="EY64" s="22"/>
      <c r="FA64" s="21"/>
      <c r="FB64" s="22"/>
      <c r="FD64" s="21"/>
      <c r="FE64" s="22"/>
      <c r="FG64" s="21"/>
      <c r="FH64" s="22"/>
      <c r="FJ64" s="21"/>
      <c r="FK64" s="22"/>
      <c r="FM64" s="21"/>
      <c r="FN64" s="22"/>
      <c r="FP64" s="21"/>
      <c r="FQ64" s="22"/>
      <c r="FS64" s="21"/>
      <c r="FT64" s="21"/>
      <c r="FV64" s="23"/>
      <c r="FW64" s="23"/>
    </row>
    <row r="65" spans="154:182" ht="12.75">
      <c r="EX65" s="23"/>
      <c r="EY65" s="24"/>
      <c r="FA65" s="21"/>
      <c r="FB65" s="22"/>
      <c r="FD65" s="21"/>
      <c r="FE65" s="22"/>
      <c r="FG65" s="21"/>
      <c r="FH65" s="22"/>
      <c r="FJ65" s="21"/>
      <c r="FK65" s="22"/>
      <c r="FM65" s="21"/>
      <c r="FN65" s="22"/>
      <c r="FP65" s="21"/>
      <c r="FQ65" s="22"/>
      <c r="FS65" s="21"/>
      <c r="FT65" s="22"/>
      <c r="FV65" s="21"/>
      <c r="FW65" s="21"/>
      <c r="FY65" s="23"/>
      <c r="FZ65" s="23"/>
    </row>
    <row r="66" spans="157:185" ht="12.75">
      <c r="FA66" s="23"/>
      <c r="FB66" s="24"/>
      <c r="FD66" s="21"/>
      <c r="FE66" s="22"/>
      <c r="FG66" s="21"/>
      <c r="FH66" s="22"/>
      <c r="FJ66" s="21"/>
      <c r="FK66" s="22"/>
      <c r="FM66" s="21"/>
      <c r="FN66" s="22"/>
      <c r="FP66" s="21"/>
      <c r="FQ66" s="22"/>
      <c r="FS66" s="21"/>
      <c r="FT66" s="22"/>
      <c r="FV66" s="21"/>
      <c r="FW66" s="22"/>
      <c r="FY66" s="21"/>
      <c r="FZ66" s="21"/>
      <c r="GB66" s="23"/>
      <c r="GC66" s="23"/>
    </row>
    <row r="67" spans="160:188" ht="13.5" thickBot="1">
      <c r="FD67" s="23"/>
      <c r="FE67" s="24"/>
      <c r="FG67" s="21"/>
      <c r="FH67" s="22"/>
      <c r="FJ67" s="21"/>
      <c r="FK67" s="22"/>
      <c r="FM67" s="21"/>
      <c r="FN67" s="22"/>
      <c r="FP67" s="21"/>
      <c r="FQ67" s="22"/>
      <c r="FS67" s="21"/>
      <c r="FT67" s="22"/>
      <c r="FV67" s="21"/>
      <c r="FW67" s="22"/>
      <c r="FY67" s="21"/>
      <c r="FZ67" s="22"/>
      <c r="GB67" s="21"/>
      <c r="GC67" s="21"/>
      <c r="GE67" s="23"/>
      <c r="GF67" s="23"/>
    </row>
    <row r="68" spans="163:191" ht="13.5" thickBot="1">
      <c r="FG68" s="23"/>
      <c r="FH68" s="24"/>
      <c r="FJ68" s="21"/>
      <c r="FK68" s="22"/>
      <c r="FM68" s="21"/>
      <c r="FN68" s="22"/>
      <c r="FP68" s="21"/>
      <c r="FQ68" s="22"/>
      <c r="FS68" s="21"/>
      <c r="FT68" s="22"/>
      <c r="FV68" s="21"/>
      <c r="FW68" s="22"/>
      <c r="FY68" s="21"/>
      <c r="FZ68" s="22"/>
      <c r="GB68" s="21"/>
      <c r="GC68" s="22"/>
      <c r="GE68" s="21"/>
      <c r="GF68" s="21"/>
      <c r="GH68" s="487" t="str">
        <f>Wynik_I_ZIMNAR_KATOWICE_2008!$C67</f>
        <v>Zastawny Barbara</v>
      </c>
      <c r="GI68" s="8">
        <f>Wynik_I_ZIMNAR_KATOWICE_2008!$A67</f>
        <v>64</v>
      </c>
    </row>
    <row r="69" spans="166:194" ht="13.5" thickBot="1">
      <c r="FJ69" s="23"/>
      <c r="FK69" s="24"/>
      <c r="FM69" s="21"/>
      <c r="FN69" s="22"/>
      <c r="FP69" s="21"/>
      <c r="FQ69" s="22"/>
      <c r="FS69" s="21"/>
      <c r="FT69" s="22"/>
      <c r="FV69" s="21"/>
      <c r="FW69" s="22"/>
      <c r="FY69" s="21"/>
      <c r="FZ69" s="22"/>
      <c r="GB69" s="21"/>
      <c r="GC69" s="22"/>
      <c r="GE69" s="21"/>
      <c r="GF69" s="22"/>
      <c r="GH69" s="488" t="s">
        <v>38</v>
      </c>
      <c r="GI69" s="2" t="s">
        <v>3</v>
      </c>
      <c r="GK69" s="7" t="str">
        <f>Wynik_I_ZIMNAR_KATOWICE_2008!$C68</f>
        <v>Kapuścińska Anna</v>
      </c>
      <c r="GL69" s="8">
        <f>Wynik_I_ZIMNAR_KATOWICE_2008!$A68</f>
        <v>65</v>
      </c>
    </row>
    <row r="70" spans="169:197" ht="13.5" thickBot="1">
      <c r="FM70" s="23"/>
      <c r="FN70" s="24"/>
      <c r="FP70" s="21"/>
      <c r="FQ70" s="22"/>
      <c r="FS70" s="21"/>
      <c r="FT70" s="22"/>
      <c r="FV70" s="21"/>
      <c r="FW70" s="22"/>
      <c r="FY70" s="21"/>
      <c r="FZ70" s="22"/>
      <c r="GB70" s="21"/>
      <c r="GC70" s="22"/>
      <c r="GE70" s="21"/>
      <c r="GF70" s="22"/>
      <c r="GH70" s="489">
        <f>Wynik_I_ZIMNAR_KATOWICE_2008!$H67</f>
        <v>0</v>
      </c>
      <c r="GI70" s="4">
        <f>Wynik_I_ZIMNAR_KATOWICE_2008!$T67</f>
        <v>0</v>
      </c>
      <c r="GK70" s="1" t="s">
        <v>38</v>
      </c>
      <c r="GL70" s="2" t="s">
        <v>3</v>
      </c>
      <c r="GN70" s="7" t="str">
        <f>Wynik_I_ZIMNAR_KATOWICE_2008!$C69</f>
        <v>Stwora Rafał</v>
      </c>
      <c r="GO70" s="8">
        <f>Wynik_I_ZIMNAR_KATOWICE_2008!$A69</f>
        <v>66</v>
      </c>
    </row>
    <row r="71" spans="172:200" ht="13.5" thickBot="1">
      <c r="FP71" s="23"/>
      <c r="FQ71" s="24"/>
      <c r="FS71" s="21"/>
      <c r="FT71" s="22"/>
      <c r="FV71" s="21"/>
      <c r="FW71" s="22"/>
      <c r="FY71" s="21"/>
      <c r="FZ71" s="22"/>
      <c r="GB71" s="21"/>
      <c r="GC71" s="22"/>
      <c r="GE71" s="21"/>
      <c r="GF71" s="22"/>
      <c r="GH71" s="489">
        <f>Wynik_I_ZIMNAR_KATOWICE_2008!$I67</f>
        <v>0</v>
      </c>
      <c r="GI71" s="4">
        <f>Wynik_I_ZIMNAR_KATOWICE_2008!$W67</f>
        <v>0</v>
      </c>
      <c r="GK71" s="3">
        <f>Wynik_I_ZIMNAR_KATOWICE_2008!$H68</f>
        <v>0</v>
      </c>
      <c r="GL71" s="4">
        <f>Wynik_I_ZIMNAR_KATOWICE_2008!$T68</f>
        <v>0</v>
      </c>
      <c r="GN71" s="1" t="s">
        <v>38</v>
      </c>
      <c r="GO71" s="2" t="s">
        <v>3</v>
      </c>
      <c r="GQ71" s="7" t="str">
        <f>Wynik_I_ZIMNAR_KATOWICE_2008!$C70</f>
        <v>Jakowiecka Daria</v>
      </c>
      <c r="GR71" s="8">
        <f>Wynik_I_ZIMNAR_KATOWICE_2008!$A70</f>
        <v>67</v>
      </c>
    </row>
    <row r="72" spans="175:203" ht="13.5" thickBot="1">
      <c r="FS72" s="23"/>
      <c r="FT72" s="24"/>
      <c r="FV72" s="21"/>
      <c r="FW72" s="22"/>
      <c r="FY72" s="21"/>
      <c r="FZ72" s="22"/>
      <c r="GB72" s="21"/>
      <c r="GC72" s="22"/>
      <c r="GE72" s="21"/>
      <c r="GF72" s="22"/>
      <c r="GH72" s="489">
        <f>Wynik_I_ZIMNAR_KATOWICE_2008!$J67</f>
        <v>35</v>
      </c>
      <c r="GI72" s="4">
        <f>Wynik_I_ZIMNAR_KATOWICE_2008!$Z67</f>
        <v>0.019525462962962963</v>
      </c>
      <c r="GK72" s="3">
        <f>Wynik_I_ZIMNAR_KATOWICE_2008!$I68</f>
        <v>0</v>
      </c>
      <c r="GL72" s="4">
        <f>Wynik_I_ZIMNAR_KATOWICE_2008!$W68</f>
        <v>0</v>
      </c>
      <c r="GN72" s="3">
        <f>Wynik_I_ZIMNAR_KATOWICE_2008!$H69</f>
        <v>6</v>
      </c>
      <c r="GO72" s="4">
        <f>Wynik_I_ZIMNAR_KATOWICE_2008!$T69</f>
        <v>0.016412037037037037</v>
      </c>
      <c r="GQ72" s="1" t="s">
        <v>38</v>
      </c>
      <c r="GR72" s="2" t="s">
        <v>3</v>
      </c>
      <c r="GT72" s="7" t="str">
        <f>Wynik_I_ZIMNAR_KATOWICE_2008!$C71</f>
        <v>Noworzyn Jan</v>
      </c>
      <c r="GU72" s="8">
        <f>Wynik_I_ZIMNAR_KATOWICE_2008!$A71</f>
        <v>68</v>
      </c>
    </row>
    <row r="73" spans="178:206" ht="13.5" thickBot="1">
      <c r="FV73" s="23"/>
      <c r="FW73" s="24"/>
      <c r="FY73" s="21"/>
      <c r="FZ73" s="22"/>
      <c r="GB73" s="21"/>
      <c r="GC73" s="22"/>
      <c r="GE73" s="21"/>
      <c r="GF73" s="22"/>
      <c r="GH73" s="489">
        <f>Wynik_I_ZIMNAR_KATOWICE_2008!$K67</f>
        <v>46</v>
      </c>
      <c r="GI73" s="4">
        <f>Wynik_I_ZIMNAR_KATOWICE_2008!$AC67</f>
        <v>0.019675925925925927</v>
      </c>
      <c r="GK73" s="3">
        <f>Wynik_I_ZIMNAR_KATOWICE_2008!$J68</f>
        <v>0</v>
      </c>
      <c r="GL73" s="4">
        <f>Wynik_I_ZIMNAR_KATOWICE_2008!$Z68</f>
        <v>0</v>
      </c>
      <c r="GN73" s="3">
        <f>Wynik_I_ZIMNAR_KATOWICE_2008!$I69</f>
        <v>0</v>
      </c>
      <c r="GO73" s="4">
        <f>Wynik_I_ZIMNAR_KATOWICE_2008!$W69</f>
        <v>0</v>
      </c>
      <c r="GQ73" s="3">
        <f>Wynik_I_ZIMNAR_KATOWICE_2008!$H70</f>
        <v>0</v>
      </c>
      <c r="GR73" s="4">
        <f>Wynik_I_ZIMNAR_KATOWICE_2008!$T70</f>
        <v>0</v>
      </c>
      <c r="GT73" s="1" t="s">
        <v>38</v>
      </c>
      <c r="GU73" s="2" t="s">
        <v>3</v>
      </c>
      <c r="GW73" s="7" t="str">
        <f>Wynik_I_ZIMNAR_KATOWICE_2008!$C72</f>
        <v>Gęsikowski Wojciech</v>
      </c>
      <c r="GX73" s="8">
        <f>Wynik_I_ZIMNAR_KATOWICE_2008!$A72</f>
        <v>69</v>
      </c>
    </row>
    <row r="74" spans="181:209" ht="13.5" thickBot="1">
      <c r="FY74" s="23"/>
      <c r="FZ74" s="24"/>
      <c r="GB74" s="21"/>
      <c r="GC74" s="22"/>
      <c r="GE74" s="21"/>
      <c r="GF74" s="22"/>
      <c r="GH74" s="489">
        <f>Wynik_I_ZIMNAR_KATOWICE_2008!$L67</f>
        <v>0</v>
      </c>
      <c r="GI74" s="4">
        <f>Wynik_I_ZIMNAR_KATOWICE_2008!$AF67</f>
        <v>0</v>
      </c>
      <c r="GK74" s="3">
        <f>Wynik_I_ZIMNAR_KATOWICE_2008!$K68</f>
        <v>0</v>
      </c>
      <c r="GL74" s="4">
        <f>Wynik_I_ZIMNAR_KATOWICE_2008!$AC68</f>
        <v>0</v>
      </c>
      <c r="GN74" s="3">
        <f>Wynik_I_ZIMNAR_KATOWICE_2008!$J69</f>
        <v>0</v>
      </c>
      <c r="GO74" s="4">
        <f>Wynik_I_ZIMNAR_KATOWICE_2008!$Z69</f>
        <v>0</v>
      </c>
      <c r="GQ74" s="3">
        <f>Wynik_I_ZIMNAR_KATOWICE_2008!$I70</f>
        <v>27</v>
      </c>
      <c r="GR74" s="4">
        <f>Wynik_I_ZIMNAR_KATOWICE_2008!$W70</f>
        <v>0.018819444444444448</v>
      </c>
      <c r="GT74" s="3">
        <f>Wynik_I_ZIMNAR_KATOWICE_2008!$H71</f>
        <v>0</v>
      </c>
      <c r="GU74" s="4">
        <f>Wynik_I_ZIMNAR_KATOWICE_2008!$T71</f>
        <v>0</v>
      </c>
      <c r="GW74" s="1" t="s">
        <v>38</v>
      </c>
      <c r="GX74" s="2" t="s">
        <v>3</v>
      </c>
      <c r="GZ74" s="7" t="str">
        <f>Wynik_I_ZIMNAR_KATOWICE_2008!$C73</f>
        <v>Tomaszewski Dariusz</v>
      </c>
      <c r="HA74" s="8">
        <f>Wynik_I_ZIMNAR_KATOWICE_2008!$A73</f>
        <v>70</v>
      </c>
    </row>
    <row r="75" spans="184:212" ht="13.5" thickBot="1">
      <c r="GB75" s="23"/>
      <c r="GC75" s="24"/>
      <c r="GE75" s="21"/>
      <c r="GF75" s="22"/>
      <c r="GH75" s="489">
        <f>Wynik_I_ZIMNAR_KATOWICE_2008!$M67</f>
        <v>0</v>
      </c>
      <c r="GI75" s="4">
        <f>Wynik_I_ZIMNAR_KATOWICE_2008!$AI67</f>
        <v>0</v>
      </c>
      <c r="GK75" s="3">
        <f>Wynik_I_ZIMNAR_KATOWICE_2008!$L68</f>
        <v>39</v>
      </c>
      <c r="GL75" s="4">
        <f>Wynik_I_ZIMNAR_KATOWICE_2008!$AF68</f>
        <v>0.020532407407407405</v>
      </c>
      <c r="GN75" s="3">
        <f>Wynik_I_ZIMNAR_KATOWICE_2008!$K69</f>
        <v>20</v>
      </c>
      <c r="GO75" s="4">
        <f>Wynik_I_ZIMNAR_KATOWICE_2008!$AC69</f>
        <v>0.016701388888888887</v>
      </c>
      <c r="GQ75" s="3">
        <f>Wynik_I_ZIMNAR_KATOWICE_2008!$J70</f>
        <v>30</v>
      </c>
      <c r="GR75" s="4">
        <f>Wynik_I_ZIMNAR_KATOWICE_2008!$Z70</f>
        <v>0.019178240740740742</v>
      </c>
      <c r="GT75" s="3">
        <f>Wynik_I_ZIMNAR_KATOWICE_2008!$I71</f>
        <v>23</v>
      </c>
      <c r="GU75" s="4">
        <f>Wynik_I_ZIMNAR_KATOWICE_2008!$W71</f>
        <v>0.01840277777777778</v>
      </c>
      <c r="GW75" s="3">
        <f>Wynik_I_ZIMNAR_KATOWICE_2008!$H72</f>
        <v>28</v>
      </c>
      <c r="GX75" s="4">
        <f>Wynik_I_ZIMNAR_KATOWICE_2008!$T72</f>
        <v>0.020011574074074074</v>
      </c>
      <c r="GZ75" s="1" t="s">
        <v>38</v>
      </c>
      <c r="HA75" s="2" t="s">
        <v>3</v>
      </c>
      <c r="HC75" s="7" t="str">
        <f>Wynik_I_ZIMNAR_KATOWICE_2008!$C74</f>
        <v>Krzysteczko Dawid</v>
      </c>
      <c r="HD75" s="8">
        <f>Wynik_I_ZIMNAR_KATOWICE_2008!$A74</f>
        <v>71</v>
      </c>
    </row>
    <row r="76" spans="187:215" ht="13.5" thickBot="1">
      <c r="GE76" s="23"/>
      <c r="GF76" s="24"/>
      <c r="GH76" s="490">
        <f>Wynik_I_ZIMNAR_KATOWICE_2008!$N67</f>
        <v>52</v>
      </c>
      <c r="GI76" s="6">
        <f>Wynik_I_ZIMNAR_KATOWICE_2008!$AL67</f>
        <v>0.022291666666666668</v>
      </c>
      <c r="GK76" s="3">
        <f>Wynik_I_ZIMNAR_KATOWICE_2008!$M68</f>
        <v>42</v>
      </c>
      <c r="GL76" s="4">
        <f>Wynik_I_ZIMNAR_KATOWICE_2008!$AI68</f>
        <v>0.02039351851851852</v>
      </c>
      <c r="GN76" s="3">
        <f>Wynik_I_ZIMNAR_KATOWICE_2008!$L69</f>
        <v>17</v>
      </c>
      <c r="GO76" s="4">
        <f>Wynik_I_ZIMNAR_KATOWICE_2008!$AF69</f>
        <v>0.016967592592592593</v>
      </c>
      <c r="GQ76" s="3">
        <f>Wynik_I_ZIMNAR_KATOWICE_2008!$K70</f>
        <v>33</v>
      </c>
      <c r="GR76" s="4">
        <f>Wynik_I_ZIMNAR_KATOWICE_2008!$AC70</f>
        <v>0.018368055555555554</v>
      </c>
      <c r="GT76" s="3">
        <f>Wynik_I_ZIMNAR_KATOWICE_2008!$J71</f>
        <v>25</v>
      </c>
      <c r="GU76" s="4">
        <f>Wynik_I_ZIMNAR_KATOWICE_2008!$Z71</f>
        <v>0.01815972222222222</v>
      </c>
      <c r="GW76" s="3">
        <f>Wynik_I_ZIMNAR_KATOWICE_2008!$I72</f>
        <v>29</v>
      </c>
      <c r="GX76" s="4">
        <f>Wynik_I_ZIMNAR_KATOWICE_2008!$W72</f>
        <v>0.018877314814814816</v>
      </c>
      <c r="GZ76" s="3">
        <f>Wynik_I_ZIMNAR_KATOWICE_2008!$H73</f>
        <v>0</v>
      </c>
      <c r="HA76" s="4">
        <f>Wynik_I_ZIMNAR_KATOWICE_2008!$T73</f>
        <v>0</v>
      </c>
      <c r="HC76" s="1" t="s">
        <v>38</v>
      </c>
      <c r="HD76" s="2" t="s">
        <v>3</v>
      </c>
      <c r="HF76" s="7" t="str">
        <f>Wynik_I_ZIMNAR_KATOWICE_2008!$C75</f>
        <v>Szwed Krzysztof</v>
      </c>
      <c r="HG76" s="8">
        <f>Wynik_I_ZIMNAR_KATOWICE_2008!$A75</f>
        <v>72</v>
      </c>
    </row>
    <row r="77" spans="190:218" ht="13.5" thickBot="1">
      <c r="GH77" s="491" t="s">
        <v>39</v>
      </c>
      <c r="GI77" s="11">
        <f>Wynik_I_ZIMNAR_KATOWICE_2008!$D67</f>
        <v>0.06149305555555556</v>
      </c>
      <c r="GK77" s="5">
        <f>Wynik_I_ZIMNAR_KATOWICE_2008!$N68</f>
        <v>48</v>
      </c>
      <c r="GL77" s="6">
        <f>Wynik_I_ZIMNAR_KATOWICE_2008!$AL68</f>
        <v>0.021782407407407407</v>
      </c>
      <c r="GN77" s="3">
        <f>Wynik_I_ZIMNAR_KATOWICE_2008!$M69</f>
        <v>0</v>
      </c>
      <c r="GO77" s="4">
        <f>Wynik_I_ZIMNAR_KATOWICE_2008!$AI69</f>
        <v>0</v>
      </c>
      <c r="GQ77" s="3">
        <f>Wynik_I_ZIMNAR_KATOWICE_2008!$L70</f>
        <v>0</v>
      </c>
      <c r="GR77" s="4">
        <f>Wynik_I_ZIMNAR_KATOWICE_2008!$AF70</f>
        <v>0</v>
      </c>
      <c r="GT77" s="3">
        <f>Wynik_I_ZIMNAR_KATOWICE_2008!$K71</f>
        <v>0</v>
      </c>
      <c r="GU77" s="4">
        <f>Wynik_I_ZIMNAR_KATOWICE_2008!$AC71</f>
        <v>0</v>
      </c>
      <c r="GW77" s="3">
        <f>Wynik_I_ZIMNAR_KATOWICE_2008!$J72</f>
        <v>31</v>
      </c>
      <c r="GX77" s="4">
        <f>Wynik_I_ZIMNAR_KATOWICE_2008!$Z72</f>
        <v>0.019282407407407408</v>
      </c>
      <c r="GZ77" s="3">
        <f>Wynik_I_ZIMNAR_KATOWICE_2008!$I73</f>
        <v>48</v>
      </c>
      <c r="HA77" s="4">
        <f>Wynik_I_ZIMNAR_KATOWICE_2008!$W73</f>
        <v>0.023009259259259257</v>
      </c>
      <c r="HC77" s="3">
        <f>Wynik_I_ZIMNAR_KATOWICE_2008!$H74</f>
        <v>41</v>
      </c>
      <c r="HD77" s="4">
        <f>Wynik_I_ZIMNAR_KATOWICE_2008!$T74</f>
        <v>0.023078703703703702</v>
      </c>
      <c r="HF77" s="1" t="s">
        <v>38</v>
      </c>
      <c r="HG77" s="2" t="s">
        <v>3</v>
      </c>
      <c r="HI77" s="7" t="str">
        <f>Wynik_I_ZIMNAR_KATOWICE_2008!$C76</f>
        <v>Kordziński Kazimierz</v>
      </c>
      <c r="HJ77" s="8">
        <f>Wynik_I_ZIMNAR_KATOWICE_2008!$A76</f>
        <v>73</v>
      </c>
    </row>
    <row r="78" spans="193:221" ht="13.5" thickBot="1">
      <c r="GK78" s="10" t="s">
        <v>39</v>
      </c>
      <c r="GL78" s="11">
        <f>Wynik_I_ZIMNAR_KATOWICE_2008!$D68</f>
        <v>0.06270833333333332</v>
      </c>
      <c r="GN78" s="5">
        <f>Wynik_I_ZIMNAR_KATOWICE_2008!$N69</f>
        <v>0</v>
      </c>
      <c r="GO78" s="6">
        <f>Wynik_I_ZIMNAR_KATOWICE_2008!$AL69</f>
        <v>0</v>
      </c>
      <c r="GQ78" s="3">
        <f>Wynik_I_ZIMNAR_KATOWICE_2008!$M70</f>
        <v>0</v>
      </c>
      <c r="GR78" s="4">
        <f>Wynik_I_ZIMNAR_KATOWICE_2008!$AI70</f>
        <v>0</v>
      </c>
      <c r="GT78" s="3">
        <f>Wynik_I_ZIMNAR_KATOWICE_2008!$L71</f>
        <v>0</v>
      </c>
      <c r="GU78" s="4">
        <f>Wynik_I_ZIMNAR_KATOWICE_2008!$AF71</f>
        <v>0</v>
      </c>
      <c r="GW78" s="3">
        <f>Wynik_I_ZIMNAR_KATOWICE_2008!$K72</f>
        <v>0</v>
      </c>
      <c r="GX78" s="4">
        <f>Wynik_I_ZIMNAR_KATOWICE_2008!$AC72</f>
        <v>0</v>
      </c>
      <c r="GZ78" s="3">
        <f>Wynik_I_ZIMNAR_KATOWICE_2008!$J73</f>
        <v>28</v>
      </c>
      <c r="HA78" s="4">
        <f>Wynik_I_ZIMNAR_KATOWICE_2008!$Z73</f>
        <v>0.018530092592592595</v>
      </c>
      <c r="HC78" s="3">
        <f>Wynik_I_ZIMNAR_KATOWICE_2008!$I74</f>
        <v>31</v>
      </c>
      <c r="HD78" s="4">
        <f>Wynik_I_ZIMNAR_KATOWICE_2008!$W74</f>
        <v>0.019421296296296294</v>
      </c>
      <c r="HF78" s="3">
        <f>Wynik_I_ZIMNAR_KATOWICE_2008!$H75</f>
        <v>0</v>
      </c>
      <c r="HG78" s="4">
        <f>Wynik_I_ZIMNAR_KATOWICE_2008!$T75</f>
        <v>0</v>
      </c>
      <c r="HI78" s="1" t="s">
        <v>38</v>
      </c>
      <c r="HJ78" s="2" t="s">
        <v>3</v>
      </c>
      <c r="HL78" s="7" t="str">
        <f>Wynik_I_ZIMNAR_KATOWICE_2008!$C77</f>
        <v>Markowski Zbigniew</v>
      </c>
      <c r="HM78" s="8">
        <f>Wynik_I_ZIMNAR_KATOWICE_2008!$A77</f>
        <v>74</v>
      </c>
    </row>
    <row r="79" spans="196:224" ht="13.5" thickBot="1">
      <c r="GN79" s="10" t="s">
        <v>39</v>
      </c>
      <c r="GO79" s="11">
        <f>Wynik_I_ZIMNAR_KATOWICE_2008!$D69</f>
        <v>0.05008101851851851</v>
      </c>
      <c r="GQ79" s="5">
        <f>Wynik_I_ZIMNAR_KATOWICE_2008!$N70</f>
        <v>0</v>
      </c>
      <c r="GR79" s="6">
        <f>Wynik_I_ZIMNAR_KATOWICE_2008!$AL70</f>
        <v>0</v>
      </c>
      <c r="GT79" s="3">
        <f>Wynik_I_ZIMNAR_KATOWICE_2008!$M71</f>
        <v>36</v>
      </c>
      <c r="GU79" s="4">
        <f>Wynik_I_ZIMNAR_KATOWICE_2008!$AI71</f>
        <v>0.020023148148148148</v>
      </c>
      <c r="GW79" s="3">
        <f>Wynik_I_ZIMNAR_KATOWICE_2008!$L72</f>
        <v>0</v>
      </c>
      <c r="GX79" s="4">
        <f>Wynik_I_ZIMNAR_KATOWICE_2008!$AF72</f>
        <v>0</v>
      </c>
      <c r="GZ79" s="3">
        <f>Wynik_I_ZIMNAR_KATOWICE_2008!$K73</f>
        <v>43</v>
      </c>
      <c r="HA79" s="4">
        <f>Wynik_I_ZIMNAR_KATOWICE_2008!$AC73</f>
        <v>0.019502314814814816</v>
      </c>
      <c r="HC79" s="3">
        <f>Wynik_I_ZIMNAR_KATOWICE_2008!$J74</f>
        <v>50</v>
      </c>
      <c r="HD79" s="4">
        <f>Wynik_I_ZIMNAR_KATOWICE_2008!$Z74</f>
        <v>0.021400462962962965</v>
      </c>
      <c r="HF79" s="3">
        <f>Wynik_I_ZIMNAR_KATOWICE_2008!$I75</f>
        <v>0</v>
      </c>
      <c r="HG79" s="4">
        <f>Wynik_I_ZIMNAR_KATOWICE_2008!$W75</f>
        <v>0</v>
      </c>
      <c r="HI79" s="3">
        <f>Wynik_I_ZIMNAR_KATOWICE_2008!$H76</f>
        <v>0</v>
      </c>
      <c r="HJ79" s="4">
        <f>Wynik_I_ZIMNAR_KATOWICE_2008!$T76</f>
        <v>0</v>
      </c>
      <c r="HL79" s="1" t="s">
        <v>38</v>
      </c>
      <c r="HM79" s="2" t="s">
        <v>3</v>
      </c>
      <c r="HO79" s="7" t="str">
        <f>Wynik_I_ZIMNAR_KATOWICE_2008!$C78</f>
        <v>Goj Jerzy</v>
      </c>
      <c r="HP79" s="8">
        <f>Wynik_I_ZIMNAR_KATOWICE_2008!$A78</f>
        <v>75</v>
      </c>
    </row>
    <row r="80" spans="199:227" ht="13.5" thickBot="1">
      <c r="GQ80" s="10" t="s">
        <v>39</v>
      </c>
      <c r="GR80" s="11">
        <f>Wynik_I_ZIMNAR_KATOWICE_2008!$D70</f>
        <v>0.056365740740740744</v>
      </c>
      <c r="GT80" s="5">
        <f>Wynik_I_ZIMNAR_KATOWICE_2008!$N71</f>
        <v>0</v>
      </c>
      <c r="GU80" s="6">
        <f>Wynik_I_ZIMNAR_KATOWICE_2008!$AL71</f>
        <v>0</v>
      </c>
      <c r="GW80" s="3">
        <f>Wynik_I_ZIMNAR_KATOWICE_2008!$M72</f>
        <v>0</v>
      </c>
      <c r="GX80" s="4">
        <f>Wynik_I_ZIMNAR_KATOWICE_2008!$AI72</f>
        <v>0</v>
      </c>
      <c r="GZ80" s="3">
        <f>Wynik_I_ZIMNAR_KATOWICE_2008!$L73</f>
        <v>0</v>
      </c>
      <c r="HA80" s="4">
        <f>Wynik_I_ZIMNAR_KATOWICE_2008!$AF73</f>
        <v>0</v>
      </c>
      <c r="HC80" s="3">
        <f>Wynik_I_ZIMNAR_KATOWICE_2008!$K74</f>
        <v>0</v>
      </c>
      <c r="HD80" s="4">
        <f>Wynik_I_ZIMNAR_KATOWICE_2008!$AC74</f>
        <v>0</v>
      </c>
      <c r="HF80" s="3">
        <f>Wynik_I_ZIMNAR_KATOWICE_2008!$J75</f>
        <v>0</v>
      </c>
      <c r="HG80" s="4">
        <f>Wynik_I_ZIMNAR_KATOWICE_2008!$Z75</f>
        <v>0</v>
      </c>
      <c r="HI80" s="3">
        <f>Wynik_I_ZIMNAR_KATOWICE_2008!$I76</f>
        <v>0</v>
      </c>
      <c r="HJ80" s="4">
        <f>Wynik_I_ZIMNAR_KATOWICE_2008!$W76</f>
        <v>0</v>
      </c>
      <c r="HL80" s="3">
        <f>Wynik_I_ZIMNAR_KATOWICE_2008!$H77</f>
        <v>0</v>
      </c>
      <c r="HM80" s="4">
        <f>Wynik_I_ZIMNAR_KATOWICE_2008!$T77</f>
        <v>0</v>
      </c>
      <c r="HO80" s="1" t="s">
        <v>38</v>
      </c>
      <c r="HP80" s="2" t="s">
        <v>3</v>
      </c>
      <c r="HR80" s="7" t="e">
        <f>Wynik_I_ZIMNAR_KATOWICE_2008!#REF!</f>
        <v>#REF!</v>
      </c>
      <c r="HS80" s="8" t="e">
        <f>Wynik_I_ZIMNAR_KATOWICE_2008!#REF!</f>
        <v>#REF!</v>
      </c>
    </row>
    <row r="81" spans="202:230" ht="13.5" thickBot="1">
      <c r="GT81" s="10" t="s">
        <v>39</v>
      </c>
      <c r="GU81" s="11">
        <f>Wynik_I_ZIMNAR_KATOWICE_2008!$D71</f>
        <v>0.05658564814814815</v>
      </c>
      <c r="GW81" s="5">
        <f>Wynik_I_ZIMNAR_KATOWICE_2008!$N72</f>
        <v>0</v>
      </c>
      <c r="GX81" s="6">
        <f>Wynik_I_ZIMNAR_KATOWICE_2008!$AL72</f>
        <v>0</v>
      </c>
      <c r="GZ81" s="3">
        <f>Wynik_I_ZIMNAR_KATOWICE_2008!$M73</f>
        <v>0</v>
      </c>
      <c r="HA81" s="4">
        <f>Wynik_I_ZIMNAR_KATOWICE_2008!$AI73</f>
        <v>0</v>
      </c>
      <c r="HC81" s="3">
        <f>Wynik_I_ZIMNAR_KATOWICE_2008!$L74</f>
        <v>0</v>
      </c>
      <c r="HD81" s="4">
        <f>Wynik_I_ZIMNAR_KATOWICE_2008!$AF74</f>
        <v>0</v>
      </c>
      <c r="HF81" s="3">
        <f>Wynik_I_ZIMNAR_KATOWICE_2008!$K75</f>
        <v>11</v>
      </c>
      <c r="HG81" s="4">
        <f>Wynik_I_ZIMNAR_KATOWICE_2008!$AC75</f>
        <v>0.01545138888888889</v>
      </c>
      <c r="HI81" s="3">
        <f>Wynik_I_ZIMNAR_KATOWICE_2008!$J76</f>
        <v>0</v>
      </c>
      <c r="HJ81" s="4">
        <f>Wynik_I_ZIMNAR_KATOWICE_2008!$Z76</f>
        <v>0</v>
      </c>
      <c r="HL81" s="3">
        <f>Wynik_I_ZIMNAR_KATOWICE_2008!$I77</f>
        <v>0</v>
      </c>
      <c r="HM81" s="4">
        <f>Wynik_I_ZIMNAR_KATOWICE_2008!$W77</f>
        <v>0</v>
      </c>
      <c r="HO81" s="3">
        <f>Wynik_I_ZIMNAR_KATOWICE_2008!$H78</f>
        <v>0</v>
      </c>
      <c r="HP81" s="4">
        <f>Wynik_I_ZIMNAR_KATOWICE_2008!$T78</f>
        <v>0</v>
      </c>
      <c r="HR81" s="1" t="s">
        <v>38</v>
      </c>
      <c r="HS81" s="2" t="s">
        <v>3</v>
      </c>
      <c r="HU81" s="7" t="e">
        <f>Wynik_I_ZIMNAR_KATOWICE_2008!#REF!</f>
        <v>#REF!</v>
      </c>
      <c r="HV81" s="8" t="e">
        <f>Wynik_I_ZIMNAR_KATOWICE_2008!#REF!</f>
        <v>#REF!</v>
      </c>
    </row>
    <row r="82" spans="205:233" ht="13.5" thickBot="1">
      <c r="GW82" s="10" t="s">
        <v>39</v>
      </c>
      <c r="GX82" s="11">
        <f>Wynik_I_ZIMNAR_KATOWICE_2008!$D72</f>
        <v>0.0581712962962963</v>
      </c>
      <c r="GZ82" s="5">
        <f>Wynik_I_ZIMNAR_KATOWICE_2008!$N73</f>
        <v>0</v>
      </c>
      <c r="HA82" s="6">
        <f>Wynik_I_ZIMNAR_KATOWICE_2008!$AL73</f>
        <v>0</v>
      </c>
      <c r="HC82" s="3">
        <f>Wynik_I_ZIMNAR_KATOWICE_2008!$M74</f>
        <v>0</v>
      </c>
      <c r="HD82" s="4">
        <f>Wynik_I_ZIMNAR_KATOWICE_2008!$AI74</f>
        <v>0</v>
      </c>
      <c r="HF82" s="3">
        <f>Wynik_I_ZIMNAR_KATOWICE_2008!$L75</f>
        <v>0</v>
      </c>
      <c r="HG82" s="4">
        <f>Wynik_I_ZIMNAR_KATOWICE_2008!$AF75</f>
        <v>0</v>
      </c>
      <c r="HI82" s="3">
        <f>Wynik_I_ZIMNAR_KATOWICE_2008!$K76</f>
        <v>21</v>
      </c>
      <c r="HJ82" s="4">
        <f>Wynik_I_ZIMNAR_KATOWICE_2008!$AC76</f>
        <v>0.01675925925925926</v>
      </c>
      <c r="HL82" s="3">
        <f>Wynik_I_ZIMNAR_KATOWICE_2008!$J77</f>
        <v>0</v>
      </c>
      <c r="HM82" s="4">
        <f>Wynik_I_ZIMNAR_KATOWICE_2008!$Z77</f>
        <v>0</v>
      </c>
      <c r="HO82" s="3">
        <f>Wynik_I_ZIMNAR_KATOWICE_2008!$I78</f>
        <v>0</v>
      </c>
      <c r="HP82" s="4">
        <f>Wynik_I_ZIMNAR_KATOWICE_2008!$W78</f>
        <v>0</v>
      </c>
      <c r="HR82" s="3" t="e">
        <f>Wynik_I_ZIMNAR_KATOWICE_2008!#REF!</f>
        <v>#REF!</v>
      </c>
      <c r="HS82" s="4" t="e">
        <f>Wynik_I_ZIMNAR_KATOWICE_2008!#REF!</f>
        <v>#REF!</v>
      </c>
      <c r="HU82" s="1" t="s">
        <v>38</v>
      </c>
      <c r="HV82" s="2" t="s">
        <v>3</v>
      </c>
      <c r="HX82" s="7" t="e">
        <f>Wynik_I_ZIMNAR_KATOWICE_2008!#REF!</f>
        <v>#REF!</v>
      </c>
      <c r="HY82" s="8" t="e">
        <f>Wynik_I_ZIMNAR_KATOWICE_2008!#REF!</f>
        <v>#REF!</v>
      </c>
    </row>
    <row r="83" spans="208:236" ht="13.5" thickBot="1">
      <c r="GZ83" s="10" t="s">
        <v>39</v>
      </c>
      <c r="HA83" s="11">
        <f>Wynik_I_ZIMNAR_KATOWICE_2008!$D73</f>
        <v>0.061041666666666675</v>
      </c>
      <c r="HC83" s="5">
        <f>Wynik_I_ZIMNAR_KATOWICE_2008!$N74</f>
        <v>0</v>
      </c>
      <c r="HD83" s="6">
        <f>Wynik_I_ZIMNAR_KATOWICE_2008!$AL74</f>
        <v>0</v>
      </c>
      <c r="HF83" s="3">
        <f>Wynik_I_ZIMNAR_KATOWICE_2008!$M75</f>
        <v>0</v>
      </c>
      <c r="HG83" s="4">
        <f>Wynik_I_ZIMNAR_KATOWICE_2008!$AI75</f>
        <v>0</v>
      </c>
      <c r="HI83" s="3">
        <f>Wynik_I_ZIMNAR_KATOWICE_2008!$L76</f>
        <v>0</v>
      </c>
      <c r="HJ83" s="4">
        <f>Wynik_I_ZIMNAR_KATOWICE_2008!$AF76</f>
        <v>0</v>
      </c>
      <c r="HL83" s="3">
        <f>Wynik_I_ZIMNAR_KATOWICE_2008!$K77</f>
        <v>35</v>
      </c>
      <c r="HM83" s="4">
        <f>Wynik_I_ZIMNAR_KATOWICE_2008!$AC77</f>
        <v>0.01861111111111111</v>
      </c>
      <c r="HO83" s="3">
        <f>Wynik_I_ZIMNAR_KATOWICE_2008!$J78</f>
        <v>0</v>
      </c>
      <c r="HP83" s="4">
        <f>Wynik_I_ZIMNAR_KATOWICE_2008!$Z78</f>
        <v>0</v>
      </c>
      <c r="HR83" s="3" t="e">
        <f>Wynik_I_ZIMNAR_KATOWICE_2008!#REF!</f>
        <v>#REF!</v>
      </c>
      <c r="HS83" s="4" t="e">
        <f>Wynik_I_ZIMNAR_KATOWICE_2008!#REF!</f>
        <v>#REF!</v>
      </c>
      <c r="HU83" s="3" t="e">
        <f>Wynik_I_ZIMNAR_KATOWICE_2008!#REF!</f>
        <v>#REF!</v>
      </c>
      <c r="HV83" s="4" t="e">
        <f>Wynik_I_ZIMNAR_KATOWICE_2008!#REF!</f>
        <v>#REF!</v>
      </c>
      <c r="HX83" s="1" t="s">
        <v>38</v>
      </c>
      <c r="HY83" s="2" t="s">
        <v>3</v>
      </c>
      <c r="IA83" s="7" t="e">
        <f>Wynik_I_ZIMNAR_KATOWICE_2008!#REF!</f>
        <v>#REF!</v>
      </c>
      <c r="IB83" s="8" t="e">
        <f>Wynik_I_ZIMNAR_KATOWICE_2008!#REF!</f>
        <v>#REF!</v>
      </c>
    </row>
    <row r="84" spans="211:239" ht="13.5" thickBot="1">
      <c r="HC84" s="10" t="s">
        <v>39</v>
      </c>
      <c r="HD84" s="11">
        <f>Wynik_I_ZIMNAR_KATOWICE_2008!$D74</f>
        <v>0.06390046296296296</v>
      </c>
      <c r="HF84" s="5">
        <f>Wynik_I_ZIMNAR_KATOWICE_2008!$N75</f>
        <v>11</v>
      </c>
      <c r="HG84" s="6">
        <f>Wynik_I_ZIMNAR_KATOWICE_2008!$AL75</f>
        <v>0.016087962962962964</v>
      </c>
      <c r="HI84" s="3">
        <f>Wynik_I_ZIMNAR_KATOWICE_2008!$M76</f>
        <v>0</v>
      </c>
      <c r="HJ84" s="4">
        <f>Wynik_I_ZIMNAR_KATOWICE_2008!$AI76</f>
        <v>0</v>
      </c>
      <c r="HL84" s="3">
        <f>Wynik_I_ZIMNAR_KATOWICE_2008!$L77</f>
        <v>0</v>
      </c>
      <c r="HM84" s="4">
        <f>Wynik_I_ZIMNAR_KATOWICE_2008!$AF77</f>
        <v>0</v>
      </c>
      <c r="HO84" s="3">
        <f>Wynik_I_ZIMNAR_KATOWICE_2008!$K78</f>
        <v>0</v>
      </c>
      <c r="HP84" s="4">
        <f>Wynik_I_ZIMNAR_KATOWICE_2008!$AC78</f>
        <v>0</v>
      </c>
      <c r="HR84" s="3" t="e">
        <f>Wynik_I_ZIMNAR_KATOWICE_2008!#REF!</f>
        <v>#REF!</v>
      </c>
      <c r="HS84" s="4" t="e">
        <f>Wynik_I_ZIMNAR_KATOWICE_2008!#REF!</f>
        <v>#REF!</v>
      </c>
      <c r="HU84" s="3" t="e">
        <f>Wynik_I_ZIMNAR_KATOWICE_2008!#REF!</f>
        <v>#REF!</v>
      </c>
      <c r="HV84" s="4" t="e">
        <f>Wynik_I_ZIMNAR_KATOWICE_2008!#REF!</f>
        <v>#REF!</v>
      </c>
      <c r="HX84" s="3" t="e">
        <f>Wynik_I_ZIMNAR_KATOWICE_2008!#REF!</f>
        <v>#REF!</v>
      </c>
      <c r="HY84" s="4" t="e">
        <f>Wynik_I_ZIMNAR_KATOWICE_2008!#REF!</f>
        <v>#REF!</v>
      </c>
      <c r="IA84" s="1" t="s">
        <v>38</v>
      </c>
      <c r="IB84" s="2" t="s">
        <v>3</v>
      </c>
      <c r="ID84" s="7" t="e">
        <f>Wynik_I_ZIMNAR_KATOWICE_2008!#REF!</f>
        <v>#REF!</v>
      </c>
      <c r="IE84" s="8" t="e">
        <f>Wynik_I_ZIMNAR_KATOWICE_2008!#REF!</f>
        <v>#REF!</v>
      </c>
    </row>
    <row r="85" spans="214:242" ht="13.5" thickBot="1">
      <c r="HF85" s="10" t="s">
        <v>39</v>
      </c>
      <c r="HG85" s="11">
        <f>Wynik_I_ZIMNAR_KATOWICE_2008!$D75</f>
        <v>0.03153935185185185</v>
      </c>
      <c r="HI85" s="5">
        <f>Wynik_I_ZIMNAR_KATOWICE_2008!$N76</f>
        <v>18</v>
      </c>
      <c r="HJ85" s="6">
        <f>Wynik_I_ZIMNAR_KATOWICE_2008!$AL76</f>
        <v>0.01707175925925926</v>
      </c>
      <c r="HL85" s="3">
        <f>Wynik_I_ZIMNAR_KATOWICE_2008!$M77</f>
        <v>0</v>
      </c>
      <c r="HM85" s="4">
        <f>Wynik_I_ZIMNAR_KATOWICE_2008!$AI77</f>
        <v>0</v>
      </c>
      <c r="HO85" s="3">
        <f>Wynik_I_ZIMNAR_KATOWICE_2008!$L78</f>
        <v>0</v>
      </c>
      <c r="HP85" s="4">
        <f>Wynik_I_ZIMNAR_KATOWICE_2008!$AF78</f>
        <v>0</v>
      </c>
      <c r="HR85" s="3" t="e">
        <f>Wynik_I_ZIMNAR_KATOWICE_2008!#REF!</f>
        <v>#REF!</v>
      </c>
      <c r="HS85" s="4" t="e">
        <f>Wynik_I_ZIMNAR_KATOWICE_2008!#REF!</f>
        <v>#REF!</v>
      </c>
      <c r="HU85" s="3" t="e">
        <f>Wynik_I_ZIMNAR_KATOWICE_2008!#REF!</f>
        <v>#REF!</v>
      </c>
      <c r="HV85" s="4" t="e">
        <f>Wynik_I_ZIMNAR_KATOWICE_2008!#REF!</f>
        <v>#REF!</v>
      </c>
      <c r="HX85" s="3" t="e">
        <f>Wynik_I_ZIMNAR_KATOWICE_2008!#REF!</f>
        <v>#REF!</v>
      </c>
      <c r="HY85" s="4" t="e">
        <f>Wynik_I_ZIMNAR_KATOWICE_2008!#REF!</f>
        <v>#REF!</v>
      </c>
      <c r="IA85" s="3" t="e">
        <f>Wynik_I_ZIMNAR_KATOWICE_2008!#REF!</f>
        <v>#REF!</v>
      </c>
      <c r="IB85" s="4" t="e">
        <f>Wynik_I_ZIMNAR_KATOWICE_2008!#REF!</f>
        <v>#REF!</v>
      </c>
      <c r="ID85" s="1" t="s">
        <v>38</v>
      </c>
      <c r="IE85" s="2" t="s">
        <v>3</v>
      </c>
      <c r="IG85" s="7" t="e">
        <f>Wynik_I_ZIMNAR_KATOWICE_2008!#REF!</f>
        <v>#REF!</v>
      </c>
      <c r="IH85" s="8" t="e">
        <f>Wynik_I_ZIMNAR_KATOWICE_2008!#REF!</f>
        <v>#REF!</v>
      </c>
    </row>
    <row r="86" spans="217:245" ht="13.5" thickBot="1">
      <c r="HI86" s="10" t="s">
        <v>39</v>
      </c>
      <c r="HJ86" s="11">
        <f>Wynik_I_ZIMNAR_KATOWICE_2008!$D76</f>
        <v>0.03383101851851852</v>
      </c>
      <c r="HL86" s="5">
        <f>Wynik_I_ZIMNAR_KATOWICE_2008!$N77</f>
        <v>29</v>
      </c>
      <c r="HM86" s="6">
        <f>Wynik_I_ZIMNAR_KATOWICE_2008!$AL77</f>
        <v>0.01920138888888889</v>
      </c>
      <c r="HO86" s="3">
        <f>Wynik_I_ZIMNAR_KATOWICE_2008!$M78</f>
        <v>31</v>
      </c>
      <c r="HP86" s="4">
        <f>Wynik_I_ZIMNAR_KATOWICE_2008!$AI78</f>
        <v>0.019398148148148147</v>
      </c>
      <c r="HR86" s="3" t="e">
        <f>Wynik_I_ZIMNAR_KATOWICE_2008!#REF!</f>
        <v>#REF!</v>
      </c>
      <c r="HS86" s="4" t="e">
        <f>Wynik_I_ZIMNAR_KATOWICE_2008!#REF!</f>
        <v>#REF!</v>
      </c>
      <c r="HU86" s="3" t="e">
        <f>Wynik_I_ZIMNAR_KATOWICE_2008!#REF!</f>
        <v>#REF!</v>
      </c>
      <c r="HV86" s="4" t="e">
        <f>Wynik_I_ZIMNAR_KATOWICE_2008!#REF!</f>
        <v>#REF!</v>
      </c>
      <c r="HX86" s="3" t="e">
        <f>Wynik_I_ZIMNAR_KATOWICE_2008!#REF!</f>
        <v>#REF!</v>
      </c>
      <c r="HY86" s="4" t="e">
        <f>Wynik_I_ZIMNAR_KATOWICE_2008!#REF!</f>
        <v>#REF!</v>
      </c>
      <c r="IA86" s="3" t="e">
        <f>Wynik_I_ZIMNAR_KATOWICE_2008!#REF!</f>
        <v>#REF!</v>
      </c>
      <c r="IB86" s="4" t="e">
        <f>Wynik_I_ZIMNAR_KATOWICE_2008!#REF!</f>
        <v>#REF!</v>
      </c>
      <c r="ID86" s="3" t="e">
        <f>Wynik_I_ZIMNAR_KATOWICE_2008!#REF!</f>
        <v>#REF!</v>
      </c>
      <c r="IE86" s="4" t="e">
        <f>Wynik_I_ZIMNAR_KATOWICE_2008!#REF!</f>
        <v>#REF!</v>
      </c>
      <c r="IG86" s="1" t="s">
        <v>38</v>
      </c>
      <c r="IH86" s="2" t="s">
        <v>3</v>
      </c>
      <c r="IJ86" s="7">
        <f>Wynik_I_ZIMNAR_KATOWICE_2008!$C120</f>
        <v>0</v>
      </c>
      <c r="IK86" s="8">
        <f>Wynik_I_ZIMNAR_KATOWICE_2008!$A120</f>
        <v>117</v>
      </c>
    </row>
    <row r="87" spans="220:245" ht="13.5" thickBot="1">
      <c r="HL87" s="10" t="s">
        <v>39</v>
      </c>
      <c r="HM87" s="11">
        <f>Wynik_I_ZIMNAR_KATOWICE_2008!$D77</f>
        <v>0.0378125</v>
      </c>
      <c r="HO87" s="5">
        <f>Wynik_I_ZIMNAR_KATOWICE_2008!$N78</f>
        <v>32</v>
      </c>
      <c r="HP87" s="6">
        <f>Wynik_I_ZIMNAR_KATOWICE_2008!$AL78</f>
        <v>0.01931712962962963</v>
      </c>
      <c r="HR87" s="3" t="e">
        <f>Wynik_I_ZIMNAR_KATOWICE_2008!#REF!</f>
        <v>#REF!</v>
      </c>
      <c r="HS87" s="4" t="e">
        <f>Wynik_I_ZIMNAR_KATOWICE_2008!#REF!</f>
        <v>#REF!</v>
      </c>
      <c r="HU87" s="3" t="e">
        <f>Wynik_I_ZIMNAR_KATOWICE_2008!#REF!</f>
        <v>#REF!</v>
      </c>
      <c r="HV87" s="4" t="e">
        <f>Wynik_I_ZIMNAR_KATOWICE_2008!#REF!</f>
        <v>#REF!</v>
      </c>
      <c r="HX87" s="3" t="e">
        <f>Wynik_I_ZIMNAR_KATOWICE_2008!#REF!</f>
        <v>#REF!</v>
      </c>
      <c r="HY87" s="4" t="e">
        <f>Wynik_I_ZIMNAR_KATOWICE_2008!#REF!</f>
        <v>#REF!</v>
      </c>
      <c r="IA87" s="3" t="e">
        <f>Wynik_I_ZIMNAR_KATOWICE_2008!#REF!</f>
        <v>#REF!</v>
      </c>
      <c r="IB87" s="4" t="e">
        <f>Wynik_I_ZIMNAR_KATOWICE_2008!#REF!</f>
        <v>#REF!</v>
      </c>
      <c r="ID87" s="3" t="e">
        <f>Wynik_I_ZIMNAR_KATOWICE_2008!#REF!</f>
        <v>#REF!</v>
      </c>
      <c r="IE87" s="4" t="e">
        <f>Wynik_I_ZIMNAR_KATOWICE_2008!#REF!</f>
        <v>#REF!</v>
      </c>
      <c r="IG87" s="3" t="e">
        <f>Wynik_I_ZIMNAR_KATOWICE_2008!#REF!</f>
        <v>#REF!</v>
      </c>
      <c r="IH87" s="4" t="e">
        <f>Wynik_I_ZIMNAR_KATOWICE_2008!#REF!</f>
        <v>#REF!</v>
      </c>
      <c r="IJ87" s="1" t="s">
        <v>38</v>
      </c>
      <c r="IK87" s="2" t="s">
        <v>3</v>
      </c>
    </row>
    <row r="88" spans="223:245" ht="13.5" thickBot="1">
      <c r="HO88" s="10" t="s">
        <v>39</v>
      </c>
      <c r="HP88" s="11">
        <f>Wynik_I_ZIMNAR_KATOWICE_2008!$D78</f>
        <v>0.03871527777777778</v>
      </c>
      <c r="HR88" s="5" t="e">
        <f>Wynik_I_ZIMNAR_KATOWICE_2008!#REF!</f>
        <v>#REF!</v>
      </c>
      <c r="HS88" s="6" t="e">
        <f>Wynik_I_ZIMNAR_KATOWICE_2008!#REF!</f>
        <v>#REF!</v>
      </c>
      <c r="HU88" s="3" t="e">
        <f>Wynik_I_ZIMNAR_KATOWICE_2008!#REF!</f>
        <v>#REF!</v>
      </c>
      <c r="HV88" s="4" t="e">
        <f>Wynik_I_ZIMNAR_KATOWICE_2008!#REF!</f>
        <v>#REF!</v>
      </c>
      <c r="HX88" s="3" t="e">
        <f>Wynik_I_ZIMNAR_KATOWICE_2008!#REF!</f>
        <v>#REF!</v>
      </c>
      <c r="HY88" s="4" t="e">
        <f>Wynik_I_ZIMNAR_KATOWICE_2008!#REF!</f>
        <v>#REF!</v>
      </c>
      <c r="IA88" s="3" t="e">
        <f>Wynik_I_ZIMNAR_KATOWICE_2008!#REF!</f>
        <v>#REF!</v>
      </c>
      <c r="IB88" s="4" t="e">
        <f>Wynik_I_ZIMNAR_KATOWICE_2008!#REF!</f>
        <v>#REF!</v>
      </c>
      <c r="ID88" s="3" t="e">
        <f>Wynik_I_ZIMNAR_KATOWICE_2008!#REF!</f>
        <v>#REF!</v>
      </c>
      <c r="IE88" s="4" t="e">
        <f>Wynik_I_ZIMNAR_KATOWICE_2008!#REF!</f>
        <v>#REF!</v>
      </c>
      <c r="IG88" s="3" t="e">
        <f>Wynik_I_ZIMNAR_KATOWICE_2008!#REF!</f>
        <v>#REF!</v>
      </c>
      <c r="IH88" s="4" t="e">
        <f>Wynik_I_ZIMNAR_KATOWICE_2008!#REF!</f>
        <v>#REF!</v>
      </c>
      <c r="IJ88" s="3">
        <f>Wynik_I_ZIMNAR_KATOWICE_2008!$H120</f>
        <v>0</v>
      </c>
      <c r="IK88" s="4">
        <f>Wynik_I_ZIMNAR_KATOWICE_2008!$T120</f>
        <v>0</v>
      </c>
    </row>
    <row r="89" spans="226:245" ht="13.5" thickBot="1">
      <c r="HR89" s="10" t="s">
        <v>39</v>
      </c>
      <c r="HS89" s="11" t="e">
        <f>Wynik_I_ZIMNAR_KATOWICE_2008!#REF!</f>
        <v>#REF!</v>
      </c>
      <c r="HU89" s="5" t="e">
        <f>Wynik_I_ZIMNAR_KATOWICE_2008!#REF!</f>
        <v>#REF!</v>
      </c>
      <c r="HV89" s="6" t="e">
        <f>Wynik_I_ZIMNAR_KATOWICE_2008!#REF!</f>
        <v>#REF!</v>
      </c>
      <c r="HX89" s="3" t="e">
        <f>Wynik_I_ZIMNAR_KATOWICE_2008!#REF!</f>
        <v>#REF!</v>
      </c>
      <c r="HY89" s="4" t="e">
        <f>Wynik_I_ZIMNAR_KATOWICE_2008!#REF!</f>
        <v>#REF!</v>
      </c>
      <c r="IA89" s="3" t="e">
        <f>Wynik_I_ZIMNAR_KATOWICE_2008!#REF!</f>
        <v>#REF!</v>
      </c>
      <c r="IB89" s="4" t="e">
        <f>Wynik_I_ZIMNAR_KATOWICE_2008!#REF!</f>
        <v>#REF!</v>
      </c>
      <c r="ID89" s="3" t="e">
        <f>Wynik_I_ZIMNAR_KATOWICE_2008!#REF!</f>
        <v>#REF!</v>
      </c>
      <c r="IE89" s="4" t="e">
        <f>Wynik_I_ZIMNAR_KATOWICE_2008!#REF!</f>
        <v>#REF!</v>
      </c>
      <c r="IG89" s="3" t="e">
        <f>Wynik_I_ZIMNAR_KATOWICE_2008!#REF!</f>
        <v>#REF!</v>
      </c>
      <c r="IH89" s="4" t="e">
        <f>Wynik_I_ZIMNAR_KATOWICE_2008!#REF!</f>
        <v>#REF!</v>
      </c>
      <c r="IJ89" s="3">
        <f>Wynik_I_ZIMNAR_KATOWICE_2008!$I120</f>
        <v>0</v>
      </c>
      <c r="IK89" s="4">
        <f>Wynik_I_ZIMNAR_KATOWICE_2008!$W120</f>
        <v>0</v>
      </c>
    </row>
    <row r="90" spans="229:245" ht="13.5" thickBot="1">
      <c r="HU90" s="10" t="s">
        <v>39</v>
      </c>
      <c r="HV90" s="11" t="e">
        <f>Wynik_I_ZIMNAR_KATOWICE_2008!#REF!</f>
        <v>#REF!</v>
      </c>
      <c r="HX90" s="5" t="e">
        <f>Wynik_I_ZIMNAR_KATOWICE_2008!#REF!</f>
        <v>#REF!</v>
      </c>
      <c r="HY90" s="6" t="e">
        <f>Wynik_I_ZIMNAR_KATOWICE_2008!#REF!</f>
        <v>#REF!</v>
      </c>
      <c r="IA90" s="3" t="e">
        <f>Wynik_I_ZIMNAR_KATOWICE_2008!#REF!</f>
        <v>#REF!</v>
      </c>
      <c r="IB90" s="4" t="e">
        <f>Wynik_I_ZIMNAR_KATOWICE_2008!#REF!</f>
        <v>#REF!</v>
      </c>
      <c r="ID90" s="3" t="e">
        <f>Wynik_I_ZIMNAR_KATOWICE_2008!#REF!</f>
        <v>#REF!</v>
      </c>
      <c r="IE90" s="4" t="e">
        <f>Wynik_I_ZIMNAR_KATOWICE_2008!#REF!</f>
        <v>#REF!</v>
      </c>
      <c r="IG90" s="3" t="e">
        <f>Wynik_I_ZIMNAR_KATOWICE_2008!#REF!</f>
        <v>#REF!</v>
      </c>
      <c r="IH90" s="4" t="e">
        <f>Wynik_I_ZIMNAR_KATOWICE_2008!#REF!</f>
        <v>#REF!</v>
      </c>
      <c r="IJ90" s="3">
        <f>Wynik_I_ZIMNAR_KATOWICE_2008!$J120</f>
        <v>0</v>
      </c>
      <c r="IK90" s="4">
        <f>Wynik_I_ZIMNAR_KATOWICE_2008!$Z120</f>
        <v>0</v>
      </c>
    </row>
    <row r="91" spans="232:245" ht="13.5" thickBot="1">
      <c r="HX91" s="10" t="s">
        <v>39</v>
      </c>
      <c r="HY91" s="11" t="e">
        <f>Wynik_I_ZIMNAR_KATOWICE_2008!#REF!</f>
        <v>#REF!</v>
      </c>
      <c r="IA91" s="5" t="e">
        <f>Wynik_I_ZIMNAR_KATOWICE_2008!#REF!</f>
        <v>#REF!</v>
      </c>
      <c r="IB91" s="6" t="e">
        <f>Wynik_I_ZIMNAR_KATOWICE_2008!#REF!</f>
        <v>#REF!</v>
      </c>
      <c r="ID91" s="3" t="e">
        <f>Wynik_I_ZIMNAR_KATOWICE_2008!#REF!</f>
        <v>#REF!</v>
      </c>
      <c r="IE91" s="4" t="e">
        <f>Wynik_I_ZIMNAR_KATOWICE_2008!#REF!</f>
        <v>#REF!</v>
      </c>
      <c r="IG91" s="3" t="e">
        <f>Wynik_I_ZIMNAR_KATOWICE_2008!#REF!</f>
        <v>#REF!</v>
      </c>
      <c r="IH91" s="4" t="e">
        <f>Wynik_I_ZIMNAR_KATOWICE_2008!#REF!</f>
        <v>#REF!</v>
      </c>
      <c r="IJ91" s="3">
        <f>Wynik_I_ZIMNAR_KATOWICE_2008!$K120</f>
        <v>0</v>
      </c>
      <c r="IK91" s="4">
        <f>Wynik_I_ZIMNAR_KATOWICE_2008!$AC120</f>
        <v>0</v>
      </c>
    </row>
    <row r="92" spans="235:245" ht="13.5" thickBot="1">
      <c r="IA92" s="10" t="s">
        <v>39</v>
      </c>
      <c r="IB92" s="11" t="e">
        <f>Wynik_I_ZIMNAR_KATOWICE_2008!#REF!</f>
        <v>#REF!</v>
      </c>
      <c r="ID92" s="5" t="e">
        <f>Wynik_I_ZIMNAR_KATOWICE_2008!#REF!</f>
        <v>#REF!</v>
      </c>
      <c r="IE92" s="6" t="e">
        <f>Wynik_I_ZIMNAR_KATOWICE_2008!#REF!</f>
        <v>#REF!</v>
      </c>
      <c r="IG92" s="3" t="e">
        <f>Wynik_I_ZIMNAR_KATOWICE_2008!#REF!</f>
        <v>#REF!</v>
      </c>
      <c r="IH92" s="4" t="e">
        <f>Wynik_I_ZIMNAR_KATOWICE_2008!#REF!</f>
        <v>#REF!</v>
      </c>
      <c r="IJ92" s="3">
        <f>Wynik_I_ZIMNAR_KATOWICE_2008!$L120</f>
        <v>0</v>
      </c>
      <c r="IK92" s="4">
        <f>Wynik_I_ZIMNAR_KATOWICE_2008!$AF120</f>
        <v>0</v>
      </c>
    </row>
    <row r="93" spans="238:245" ht="13.5" thickBot="1">
      <c r="ID93" s="10" t="s">
        <v>39</v>
      </c>
      <c r="IE93" s="11" t="e">
        <f>Wynik_I_ZIMNAR_KATOWICE_2008!#REF!</f>
        <v>#REF!</v>
      </c>
      <c r="IG93" s="5" t="e">
        <f>Wynik_I_ZIMNAR_KATOWICE_2008!#REF!</f>
        <v>#REF!</v>
      </c>
      <c r="IH93" s="6" t="e">
        <f>Wynik_I_ZIMNAR_KATOWICE_2008!#REF!</f>
        <v>#REF!</v>
      </c>
      <c r="IJ93" s="3">
        <f>Wynik_I_ZIMNAR_KATOWICE_2008!$M120</f>
        <v>0</v>
      </c>
      <c r="IK93" s="4">
        <f>Wynik_I_ZIMNAR_KATOWICE_2008!$AI120</f>
        <v>0</v>
      </c>
    </row>
    <row r="94" spans="241:245" ht="13.5" thickBot="1">
      <c r="IG94" s="10" t="s">
        <v>39</v>
      </c>
      <c r="IH94" s="11" t="e">
        <f>Wynik_I_ZIMNAR_KATOWICE_2008!#REF!</f>
        <v>#REF!</v>
      </c>
      <c r="IJ94" s="5">
        <f>Wynik_I_ZIMNAR_KATOWICE_2008!$N120</f>
        <v>0</v>
      </c>
      <c r="IK94" s="6">
        <f>Wynik_I_ZIMNAR_KATOWICE_2008!$AL120</f>
        <v>0</v>
      </c>
    </row>
    <row r="95" spans="244:245" ht="13.5" thickBot="1">
      <c r="IJ95" s="10" t="s">
        <v>39</v>
      </c>
      <c r="IK95" s="11">
        <f>Wynik_I_ZIMNAR_KATOWICE_2008!$D120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GroomX</cp:lastModifiedBy>
  <cp:lastPrinted>2007-02-26T06:39:59Z</cp:lastPrinted>
  <dcterms:created xsi:type="dcterms:W3CDTF">2005-01-10T06:30:14Z</dcterms:created>
  <dcterms:modified xsi:type="dcterms:W3CDTF">2008-03-06T14:35:33Z</dcterms:modified>
  <cp:category/>
  <cp:version/>
  <cp:contentType/>
  <cp:contentStatus/>
</cp:coreProperties>
</file>